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E56" i="1"/>
  <c r="D56" i="1"/>
  <c r="G56" i="1" s="1"/>
  <c r="G55" i="1"/>
  <c r="F55" i="1"/>
  <c r="M54" i="1"/>
  <c r="L54" i="1"/>
  <c r="G54" i="1"/>
  <c r="F54" i="1"/>
  <c r="M53" i="1"/>
  <c r="L53" i="1"/>
  <c r="G53" i="1"/>
  <c r="F53" i="1"/>
  <c r="F52" i="1"/>
  <c r="E52" i="1"/>
  <c r="G52" i="1" s="1"/>
  <c r="D52" i="1"/>
  <c r="M51" i="1"/>
  <c r="L51" i="1"/>
  <c r="G51" i="1"/>
  <c r="F51" i="1"/>
  <c r="M50" i="1"/>
  <c r="L50" i="1"/>
  <c r="G50" i="1"/>
  <c r="F50" i="1"/>
  <c r="F49" i="1"/>
  <c r="E49" i="1"/>
  <c r="G49" i="1" s="1"/>
  <c r="D49" i="1"/>
  <c r="F48" i="1"/>
  <c r="E48" i="1"/>
  <c r="G48" i="1" s="1"/>
  <c r="D48" i="1"/>
  <c r="M47" i="1"/>
  <c r="L47" i="1"/>
  <c r="G47" i="1"/>
  <c r="F47" i="1"/>
  <c r="M43" i="1"/>
  <c r="L43" i="1"/>
  <c r="G43" i="1"/>
  <c r="F43" i="1"/>
  <c r="M42" i="1"/>
  <c r="L42" i="1"/>
  <c r="G42" i="1"/>
  <c r="F42" i="1"/>
  <c r="F41" i="1"/>
  <c r="E41" i="1"/>
  <c r="E46" i="1" s="1"/>
  <c r="D41" i="1"/>
  <c r="D46" i="1" s="1"/>
  <c r="M40" i="1"/>
  <c r="L40" i="1"/>
  <c r="G40" i="1"/>
  <c r="F40" i="1"/>
  <c r="M39" i="1"/>
  <c r="L39" i="1"/>
  <c r="G39" i="1"/>
  <c r="F39" i="1"/>
  <c r="F38" i="1"/>
  <c r="E38" i="1"/>
  <c r="E45" i="1" s="1"/>
  <c r="D38" i="1"/>
  <c r="D45" i="1" s="1"/>
  <c r="F37" i="1"/>
  <c r="E37" i="1"/>
  <c r="E44" i="1" s="1"/>
  <c r="D37" i="1"/>
  <c r="D44" i="1" s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F32" i="1"/>
  <c r="E32" i="1"/>
  <c r="G32" i="1" s="1"/>
  <c r="D32" i="1"/>
  <c r="F31" i="1"/>
  <c r="E31" i="1"/>
  <c r="G31" i="1" s="1"/>
  <c r="D31" i="1"/>
  <c r="M30" i="1"/>
  <c r="L30" i="1"/>
  <c r="G30" i="1"/>
  <c r="F30" i="1"/>
  <c r="M26" i="1"/>
  <c r="L26" i="1"/>
  <c r="G26" i="1"/>
  <c r="F26" i="1"/>
  <c r="M25" i="1"/>
  <c r="L25" i="1"/>
  <c r="G25" i="1"/>
  <c r="F25" i="1"/>
  <c r="F24" i="1"/>
  <c r="E24" i="1"/>
  <c r="E29" i="1" s="1"/>
  <c r="D24" i="1"/>
  <c r="D29" i="1" s="1"/>
  <c r="M23" i="1"/>
  <c r="L23" i="1"/>
  <c r="G23" i="1"/>
  <c r="F23" i="1"/>
  <c r="M22" i="1"/>
  <c r="L22" i="1"/>
  <c r="G22" i="1"/>
  <c r="F22" i="1"/>
  <c r="F21" i="1"/>
  <c r="E21" i="1"/>
  <c r="E28" i="1" s="1"/>
  <c r="D21" i="1"/>
  <c r="D28" i="1" s="1"/>
  <c r="F20" i="1"/>
  <c r="E20" i="1"/>
  <c r="E27" i="1" s="1"/>
  <c r="D20" i="1"/>
  <c r="D27" i="1" s="1"/>
  <c r="M19" i="1"/>
  <c r="L19" i="1"/>
  <c r="G19" i="1"/>
  <c r="F19" i="1"/>
  <c r="M13" i="1"/>
  <c r="L13" i="1"/>
  <c r="G13" i="1"/>
  <c r="F13" i="1"/>
  <c r="M12" i="1"/>
  <c r="L12" i="1"/>
  <c r="G12" i="1"/>
  <c r="F12" i="1"/>
  <c r="F11" i="1"/>
  <c r="E11" i="1"/>
  <c r="E16" i="1" s="1"/>
  <c r="D11" i="1"/>
  <c r="D16" i="1" s="1"/>
  <c r="M10" i="1"/>
  <c r="L10" i="1"/>
  <c r="G10" i="1"/>
  <c r="F10" i="1"/>
  <c r="M9" i="1"/>
  <c r="L9" i="1"/>
  <c r="G9" i="1"/>
  <c r="F9" i="1"/>
  <c r="F8" i="1"/>
  <c r="E8" i="1"/>
  <c r="E15" i="1" s="1"/>
  <c r="D8" i="1"/>
  <c r="D15" i="1" s="1"/>
  <c r="F7" i="1"/>
  <c r="E7" i="1"/>
  <c r="E18" i="1" s="1"/>
  <c r="D7" i="1"/>
  <c r="D18" i="1" s="1"/>
  <c r="G27" i="1" l="1"/>
  <c r="F27" i="1"/>
  <c r="F16" i="1"/>
  <c r="G16" i="1"/>
  <c r="G46" i="1"/>
  <c r="F46" i="1"/>
  <c r="G15" i="1"/>
  <c r="F15" i="1"/>
  <c r="G29" i="1"/>
  <c r="F29" i="1"/>
  <c r="G45" i="1"/>
  <c r="F45" i="1"/>
  <c r="F18" i="1"/>
  <c r="G18" i="1"/>
  <c r="G28" i="1"/>
  <c r="F28" i="1"/>
  <c r="G44" i="1"/>
  <c r="F44" i="1"/>
  <c r="G7" i="1"/>
  <c r="G8" i="1"/>
  <c r="G11" i="1"/>
  <c r="G20" i="1"/>
  <c r="G21" i="1"/>
  <c r="G24" i="1"/>
  <c r="G37" i="1"/>
  <c r="G38" i="1"/>
  <c r="G41" i="1"/>
  <c r="D14" i="1"/>
  <c r="D17" i="1"/>
  <c r="F56" i="1"/>
  <c r="E14" i="1"/>
  <c r="E17" i="1"/>
  <c r="G17" i="1" l="1"/>
  <c r="F17" i="1"/>
  <c r="F14" i="1"/>
  <c r="G14" i="1"/>
</calcChain>
</file>

<file path=xl/sharedStrings.xml><?xml version="1.0" encoding="utf-8"?>
<sst xmlns="http://schemas.openxmlformats.org/spreadsheetml/2006/main" count="191" uniqueCount="115">
  <si>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</si>
  <si>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</si>
  <si>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</si>
  <si>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</si>
  <si>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</si>
  <si>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</si>
  <si>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</si>
  <si>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</si>
  <si>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</si>
  <si>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</si>
  <si>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</si>
  <si>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</si>
  <si>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</si>
  <si>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</si>
  <si>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</si>
  <si>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</si>
  <si>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</si>
  <si>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</si>
  <si>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</si>
  <si>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</si>
  <si>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</si>
  <si>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</si>
  <si>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</si>
  <si>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</si>
  <si>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</si>
  <si>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</si>
  <si>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</si>
  <si>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</si>
  <si>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</si>
  <si>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</si>
  <si>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</si>
  <si>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</si>
  <si>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</si>
  <si>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</si>
  <si>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</si>
  <si>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</si>
  <si>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</si>
  <si>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</si>
  <si>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</si>
  <si>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</si>
  <si>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</si>
  <si>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</si>
  <si>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</si>
  <si>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</si>
  <si>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</si>
  <si>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</si>
  <si>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</si>
  <si>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</si>
  <si>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</si>
  <si>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</si>
  <si>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</si>
  <si>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</si>
  <si>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</si>
  <si>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</si>
  <si>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</si>
  <si>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</si>
  <si>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</si>
  <si>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</si>
  <si>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</si>
  <si>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</si>
  <si>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</si>
  <si>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</si>
  <si>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</si>
  <si>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</si>
  <si>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</si>
  <si>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</si>
  <si>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</si>
  <si>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</si>
  <si>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</si>
  <si>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</si>
  <si>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</si>
  <si>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</si>
  <si>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</si>
  <si>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</si>
  <si>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</si>
  <si>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</si>
  <si>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</si>
  <si>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</si>
  <si>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</si>
  <si>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</si>
  <si>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</si>
  <si>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</si>
  <si>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</si>
  <si>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</si>
  <si>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</si>
  <si>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</si>
  <si>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</si>
  <si>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</si>
  <si>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</si>
  <si>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</si>
  <si>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</si>
  <si>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</si>
  <si>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</si>
  <si>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</si>
  <si>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</si>
  <si>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</si>
  <si>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</si>
  <si>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</si>
  <si>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</si>
  <si>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</si>
  <si>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</si>
  <si>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</si>
  <si>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</si>
  <si>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</si>
  <si>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</si>
  <si>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</si>
  <si>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</si>
  <si>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</si>
  <si>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</si>
  <si>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</si>
  <si>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Гулькевичском районе по итогам 1 квартала 2021 года</t>
  </si>
  <si>
    <t>В условиях ухудшения ситуации в результате распространения новой коронавирусной инфекции на предприятиях произошло снижение численности работников</t>
  </si>
  <si>
    <t>снижение показателя обусловлено переходом субъектов МСП на новый налоговый режим «НПД» (самозанятые), в настоящее время на территории МО Гулькевичский район зарегистрировано более 630 «самозанятых».</t>
  </si>
  <si>
    <t>Прекращение деятельности хозяйствующих субъектов,   в связи  с  ухудшением ситуации в результате распространения новой коронавирусной инфекции</t>
  </si>
  <si>
    <t>Отсутствует необходимый комментарий!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</si>
</sst>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Normal="100" workbookViewId="0">
      <selection activeCell="B4" sqref="B4:F4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 x14ac:dyDescent="0.25">
      <c r="B1" s="7"/>
      <c r="C1" s="8"/>
      <c r="D1" s="7"/>
      <c r="E1" s="6" t="s">
        <v>0</v>
      </c>
      <c r="F1" s="6"/>
      <c r="G1" s="9"/>
    </row>
    <row r="2" spans="1:13" x14ac:dyDescent="0.2">
      <c r="B2" s="7"/>
      <c r="C2" s="7"/>
      <c r="D2" s="7"/>
      <c r="E2" s="7"/>
      <c r="F2" s="10" t="s">
        <v>1</v>
      </c>
      <c r="G2" s="10" t="s">
        <v>1</v>
      </c>
    </row>
    <row r="3" spans="1:13" ht="15.75" x14ac:dyDescent="0.25">
      <c r="B3" s="5"/>
      <c r="C3" s="5"/>
      <c r="D3" s="5"/>
      <c r="E3" s="5"/>
      <c r="F3" s="5"/>
      <c r="G3" s="11"/>
    </row>
    <row r="4" spans="1:13" ht="45.75" customHeight="1" x14ac:dyDescent="0.25">
      <c r="B4" s="4" t="s">
        <v>110</v>
      </c>
      <c r="C4" s="4"/>
      <c r="D4" s="4"/>
      <c r="E4" s="4"/>
      <c r="F4" s="4"/>
      <c r="G4" s="12"/>
      <c r="K4" s="13"/>
    </row>
    <row r="5" spans="1:13" ht="15" customHeight="1" x14ac:dyDescent="0.25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 x14ac:dyDescent="0.2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 x14ac:dyDescent="0.25">
      <c r="A7" s="17">
        <v>1</v>
      </c>
      <c r="B7" s="18" t="s">
        <v>14</v>
      </c>
      <c r="C7" s="16" t="s">
        <v>15</v>
      </c>
      <c r="D7" s="19">
        <f>D8+D11</f>
        <v>2824</v>
      </c>
      <c r="E7" s="19">
        <f>E8+E11</f>
        <v>2925</v>
      </c>
      <c r="F7" s="20">
        <f t="shared" ref="F7:F38" si="0">D7-E7</f>
        <v>-101</v>
      </c>
      <c r="G7" s="21">
        <f t="shared" ref="G7:G38" si="1">D7/E7-1</f>
        <v>-3.4529914529914496E-2</v>
      </c>
      <c r="H7" s="22" t="s">
        <v>114</v>
      </c>
      <c r="J7" s="23"/>
      <c r="K7" s="23"/>
      <c r="L7" s="23"/>
      <c r="M7" s="23"/>
    </row>
    <row r="8" spans="1:13" ht="19.5" x14ac:dyDescent="0.2">
      <c r="A8" s="17" t="s">
        <v>16</v>
      </c>
      <c r="B8" s="24" t="s">
        <v>17</v>
      </c>
      <c r="C8" s="25" t="s">
        <v>15</v>
      </c>
      <c r="D8" s="26">
        <f>D9+D10</f>
        <v>16</v>
      </c>
      <c r="E8" s="26">
        <f>E9+E10</f>
        <v>16</v>
      </c>
      <c r="F8" s="20">
        <f t="shared" si="0"/>
        <v>0</v>
      </c>
      <c r="G8" s="21">
        <f t="shared" si="1"/>
        <v>0</v>
      </c>
      <c r="H8" s="22"/>
      <c r="J8" s="23"/>
      <c r="K8" s="23"/>
      <c r="L8" s="23"/>
      <c r="M8" s="23"/>
    </row>
    <row r="9" spans="1:13" ht="18.75" x14ac:dyDescent="0.2">
      <c r="A9" s="17" t="s">
        <v>18</v>
      </c>
      <c r="B9" s="27" t="s">
        <v>19</v>
      </c>
      <c r="C9" s="28" t="s">
        <v>15</v>
      </c>
      <c r="D9" s="29">
        <v>16</v>
      </c>
      <c r="E9" s="29">
        <v>16</v>
      </c>
      <c r="F9" s="20">
        <f t="shared" si="0"/>
        <v>0</v>
      </c>
      <c r="G9" s="21">
        <f t="shared" si="1"/>
        <v>0</v>
      </c>
      <c r="H9" s="22"/>
      <c r="J9" s="23">
        <v>16</v>
      </c>
      <c r="K9" s="23">
        <v>16</v>
      </c>
      <c r="L9" s="23">
        <f>D9-J9</f>
        <v>0</v>
      </c>
      <c r="M9" s="23">
        <f>E9-K9</f>
        <v>0</v>
      </c>
    </row>
    <row r="10" spans="1:13" ht="18.75" x14ac:dyDescent="0.2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 x14ac:dyDescent="0.2">
      <c r="A11" s="17" t="s">
        <v>22</v>
      </c>
      <c r="B11" s="24" t="s">
        <v>23</v>
      </c>
      <c r="C11" s="25" t="s">
        <v>15</v>
      </c>
      <c r="D11" s="30">
        <f>D12+D13</f>
        <v>2808</v>
      </c>
      <c r="E11" s="30">
        <f>E12+E13</f>
        <v>2909</v>
      </c>
      <c r="F11" s="20">
        <f t="shared" si="0"/>
        <v>-101</v>
      </c>
      <c r="G11" s="21">
        <f t="shared" si="1"/>
        <v>-3.4719834994843546E-2</v>
      </c>
      <c r="H11" s="22" t="s">
        <v>114</v>
      </c>
      <c r="J11" s="23"/>
      <c r="K11" s="23"/>
      <c r="L11" s="23"/>
      <c r="M11" s="23"/>
    </row>
    <row r="12" spans="1:13" ht="48" customHeight="1" x14ac:dyDescent="0.2">
      <c r="A12" s="17" t="s">
        <v>24</v>
      </c>
      <c r="B12" s="27" t="s">
        <v>19</v>
      </c>
      <c r="C12" s="28" t="s">
        <v>15</v>
      </c>
      <c r="D12" s="29">
        <v>395</v>
      </c>
      <c r="E12" s="29">
        <v>420</v>
      </c>
      <c r="F12" s="20">
        <f t="shared" si="0"/>
        <v>-25</v>
      </c>
      <c r="G12" s="21">
        <f t="shared" si="1"/>
        <v>-5.9523809523809534E-2</v>
      </c>
      <c r="H12" s="22" t="s">
        <v>111</v>
      </c>
      <c r="J12" s="23">
        <v>395</v>
      </c>
      <c r="K12" s="23">
        <v>420</v>
      </c>
      <c r="L12" s="23">
        <f>D12-J12</f>
        <v>0</v>
      </c>
      <c r="M12" s="23">
        <f>E12-K12</f>
        <v>0</v>
      </c>
    </row>
    <row r="13" spans="1:13" ht="59.1" customHeight="1" x14ac:dyDescent="0.2">
      <c r="A13" s="17" t="s">
        <v>25</v>
      </c>
      <c r="B13" s="27" t="s">
        <v>21</v>
      </c>
      <c r="C13" s="28" t="s">
        <v>15</v>
      </c>
      <c r="D13" s="29">
        <v>2413</v>
      </c>
      <c r="E13" s="29">
        <v>2489</v>
      </c>
      <c r="F13" s="20">
        <f t="shared" si="0"/>
        <v>-76</v>
      </c>
      <c r="G13" s="21">
        <f t="shared" si="1"/>
        <v>-3.0534351145038219E-2</v>
      </c>
      <c r="H13" s="22" t="s">
        <v>112</v>
      </c>
      <c r="J13" s="23">
        <v>2413</v>
      </c>
      <c r="K13" s="23">
        <v>2489</v>
      </c>
      <c r="L13" s="23">
        <f>D13-J13</f>
        <v>0</v>
      </c>
      <c r="M13" s="23">
        <f>E13-K13</f>
        <v>0</v>
      </c>
    </row>
    <row r="14" spans="1:13" ht="31.5" x14ac:dyDescent="0.25">
      <c r="A14" s="17" t="s">
        <v>26</v>
      </c>
      <c r="B14" s="18" t="s">
        <v>27</v>
      </c>
      <c r="C14" s="16" t="s">
        <v>28</v>
      </c>
      <c r="D14" s="31">
        <f>D7/D19*100</f>
        <v>86.308068459657704</v>
      </c>
      <c r="E14" s="31">
        <f>E7/E19*100</f>
        <v>79.483695652173907</v>
      </c>
      <c r="F14" s="20">
        <f t="shared" si="0"/>
        <v>6.8243728074837975</v>
      </c>
      <c r="G14" s="21">
        <f t="shared" si="1"/>
        <v>8.5858775834326106E-2</v>
      </c>
      <c r="H14" s="22"/>
      <c r="J14" s="23"/>
      <c r="K14" s="23"/>
      <c r="L14" s="23"/>
      <c r="M14" s="23"/>
    </row>
    <row r="15" spans="1:13" ht="18.75" x14ac:dyDescent="0.25">
      <c r="A15" s="17" t="s">
        <v>29</v>
      </c>
      <c r="B15" s="32" t="s">
        <v>30</v>
      </c>
      <c r="C15" s="28" t="s">
        <v>28</v>
      </c>
      <c r="D15" s="33">
        <f>D8/D19*100</f>
        <v>0.48899755501222492</v>
      </c>
      <c r="E15" s="33">
        <f>E8/E19*100</f>
        <v>0.43478260869565216</v>
      </c>
      <c r="F15" s="20">
        <f t="shared" si="0"/>
        <v>5.4214946316572754E-2</v>
      </c>
      <c r="G15" s="21">
        <f t="shared" si="1"/>
        <v>0.12469437652811743</v>
      </c>
      <c r="H15" s="22"/>
      <c r="J15" s="23"/>
      <c r="K15" s="23"/>
      <c r="L15" s="23"/>
      <c r="M15" s="23"/>
    </row>
    <row r="16" spans="1:13" ht="18.75" x14ac:dyDescent="0.25">
      <c r="A16" s="17" t="s">
        <v>31</v>
      </c>
      <c r="B16" s="32" t="s">
        <v>32</v>
      </c>
      <c r="C16" s="28" t="s">
        <v>28</v>
      </c>
      <c r="D16" s="33">
        <f>D11/D19*100</f>
        <v>85.819070904645471</v>
      </c>
      <c r="E16" s="33">
        <f>E11/E19*100</f>
        <v>79.048913043478265</v>
      </c>
      <c r="F16" s="20">
        <f t="shared" si="0"/>
        <v>6.7701578611672062</v>
      </c>
      <c r="G16" s="21">
        <f t="shared" si="1"/>
        <v>8.5645173355432425E-2</v>
      </c>
      <c r="H16" s="22"/>
      <c r="J16" s="23"/>
      <c r="K16" s="23"/>
      <c r="L16" s="23"/>
      <c r="M16" s="23"/>
    </row>
    <row r="17" spans="1:13" ht="31.5" x14ac:dyDescent="0.25">
      <c r="A17" s="17" t="s">
        <v>33</v>
      </c>
      <c r="B17" s="18" t="s">
        <v>34</v>
      </c>
      <c r="C17" s="16" t="s">
        <v>15</v>
      </c>
      <c r="D17" s="31">
        <f>D7/D36*10000</f>
        <v>285.6102593146972</v>
      </c>
      <c r="E17" s="31">
        <f>E7/E36*10000</f>
        <v>295.83105770981251</v>
      </c>
      <c r="F17" s="20">
        <f t="shared" si="0"/>
        <v>-10.22079839511531</v>
      </c>
      <c r="G17" s="21">
        <f t="shared" si="1"/>
        <v>-3.4549443436534433E-2</v>
      </c>
      <c r="H17" s="22" t="s">
        <v>114</v>
      </c>
      <c r="J17" s="23"/>
      <c r="K17" s="23"/>
      <c r="L17" s="23"/>
      <c r="M17" s="23"/>
    </row>
    <row r="18" spans="1:13" ht="31.5" x14ac:dyDescent="0.25">
      <c r="A18" s="17" t="s">
        <v>35</v>
      </c>
      <c r="B18" s="18" t="s">
        <v>36</v>
      </c>
      <c r="C18" s="16" t="s">
        <v>15</v>
      </c>
      <c r="D18" s="31">
        <f>D7/D36*1000</f>
        <v>28.561025931469722</v>
      </c>
      <c r="E18" s="31">
        <f>E7/E36*1000</f>
        <v>29.583105770981248</v>
      </c>
      <c r="F18" s="20">
        <f t="shared" si="0"/>
        <v>-1.0220798395115267</v>
      </c>
      <c r="G18" s="21">
        <f t="shared" si="1"/>
        <v>-3.4549443436534211E-2</v>
      </c>
      <c r="H18" s="22" t="s">
        <v>114</v>
      </c>
      <c r="J18" s="23"/>
      <c r="K18" s="23"/>
      <c r="L18" s="23"/>
      <c r="M18" s="23"/>
    </row>
    <row r="19" spans="1:13" ht="48" customHeight="1" x14ac:dyDescent="0.25">
      <c r="A19" s="17" t="s">
        <v>37</v>
      </c>
      <c r="B19" s="18" t="s">
        <v>38</v>
      </c>
      <c r="C19" s="16" t="s">
        <v>15</v>
      </c>
      <c r="D19" s="29">
        <v>3272</v>
      </c>
      <c r="E19" s="29">
        <v>3680</v>
      </c>
      <c r="F19" s="20">
        <f t="shared" si="0"/>
        <v>-408</v>
      </c>
      <c r="G19" s="21">
        <f t="shared" si="1"/>
        <v>-0.11086956521739133</v>
      </c>
      <c r="H19" s="22" t="s">
        <v>113</v>
      </c>
      <c r="J19" s="23">
        <v>3272</v>
      </c>
      <c r="K19" s="23">
        <v>3680</v>
      </c>
      <c r="L19" s="23">
        <f>D19-J19</f>
        <v>0</v>
      </c>
      <c r="M19" s="23">
        <f>E19-K19</f>
        <v>0</v>
      </c>
    </row>
    <row r="20" spans="1:13" ht="31.5" x14ac:dyDescent="0.25">
      <c r="A20" s="17" t="s">
        <v>39</v>
      </c>
      <c r="B20" s="34" t="s">
        <v>40</v>
      </c>
      <c r="C20" s="16" t="s">
        <v>41</v>
      </c>
      <c r="D20" s="19">
        <f>D10+D13+D21+D24</f>
        <v>9444</v>
      </c>
      <c r="E20" s="19">
        <f>E10+E13+E21+E24</f>
        <v>9267</v>
      </c>
      <c r="F20" s="20">
        <f t="shared" si="0"/>
        <v>177</v>
      </c>
      <c r="G20" s="21">
        <f t="shared" si="1"/>
        <v>1.9100032372936226E-2</v>
      </c>
      <c r="H20" s="22"/>
      <c r="J20" s="23"/>
      <c r="K20" s="23"/>
      <c r="L20" s="23"/>
      <c r="M20" s="23"/>
    </row>
    <row r="21" spans="1:13" ht="19.5" x14ac:dyDescent="0.2">
      <c r="A21" s="17" t="s">
        <v>42</v>
      </c>
      <c r="B21" s="24" t="s">
        <v>17</v>
      </c>
      <c r="C21" s="25" t="s">
        <v>41</v>
      </c>
      <c r="D21" s="30">
        <f>D22+D23</f>
        <v>2041</v>
      </c>
      <c r="E21" s="30">
        <f>E22+E23</f>
        <v>1922</v>
      </c>
      <c r="F21" s="20">
        <f t="shared" si="0"/>
        <v>119</v>
      </c>
      <c r="G21" s="21">
        <f t="shared" si="1"/>
        <v>6.1914672216441202E-2</v>
      </c>
      <c r="H21" s="22"/>
      <c r="J21" s="23"/>
      <c r="K21" s="23"/>
      <c r="L21" s="23"/>
      <c r="M21" s="23"/>
    </row>
    <row r="22" spans="1:13" ht="18.75" x14ac:dyDescent="0.2">
      <c r="A22" s="17" t="s">
        <v>43</v>
      </c>
      <c r="B22" s="27" t="s">
        <v>19</v>
      </c>
      <c r="C22" s="28" t="s">
        <v>41</v>
      </c>
      <c r="D22" s="29">
        <v>2041</v>
      </c>
      <c r="E22" s="29">
        <v>1922</v>
      </c>
      <c r="F22" s="20">
        <f t="shared" si="0"/>
        <v>119</v>
      </c>
      <c r="G22" s="21">
        <f t="shared" si="1"/>
        <v>6.1914672216441202E-2</v>
      </c>
      <c r="H22" s="22"/>
      <c r="J22" s="23">
        <v>2041</v>
      </c>
      <c r="K22" s="23">
        <v>1922</v>
      </c>
      <c r="L22" s="23">
        <f>D22-J22</f>
        <v>0</v>
      </c>
      <c r="M22" s="23">
        <f>E22-K22</f>
        <v>0</v>
      </c>
    </row>
    <row r="23" spans="1:13" ht="18.75" x14ac:dyDescent="0.2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 x14ac:dyDescent="0.2">
      <c r="A24" s="17" t="s">
        <v>45</v>
      </c>
      <c r="B24" s="24" t="s">
        <v>23</v>
      </c>
      <c r="C24" s="25" t="s">
        <v>41</v>
      </c>
      <c r="D24" s="30">
        <f>D25+D26</f>
        <v>4990</v>
      </c>
      <c r="E24" s="30">
        <f>E25+E26</f>
        <v>4856</v>
      </c>
      <c r="F24" s="20">
        <f t="shared" si="0"/>
        <v>134</v>
      </c>
      <c r="G24" s="21">
        <f t="shared" si="1"/>
        <v>2.7594728171334459E-2</v>
      </c>
      <c r="H24" s="22"/>
      <c r="J24" s="23"/>
      <c r="K24" s="23"/>
      <c r="L24" s="23"/>
      <c r="M24" s="23"/>
    </row>
    <row r="25" spans="1:13" ht="18.75" x14ac:dyDescent="0.2">
      <c r="A25" s="17" t="s">
        <v>46</v>
      </c>
      <c r="B25" s="27" t="s">
        <v>19</v>
      </c>
      <c r="C25" s="28" t="s">
        <v>41</v>
      </c>
      <c r="D25" s="29">
        <v>2932</v>
      </c>
      <c r="E25" s="29">
        <v>2923</v>
      </c>
      <c r="F25" s="20">
        <f t="shared" si="0"/>
        <v>9</v>
      </c>
      <c r="G25" s="21">
        <f t="shared" si="1"/>
        <v>3.0790283954840181E-3</v>
      </c>
      <c r="H25" s="22"/>
      <c r="J25" s="23">
        <v>2932</v>
      </c>
      <c r="K25" s="23">
        <v>2923</v>
      </c>
      <c r="L25" s="23">
        <f>D25-J25</f>
        <v>0</v>
      </c>
      <c r="M25" s="23">
        <f>E25-K25</f>
        <v>0</v>
      </c>
    </row>
    <row r="26" spans="1:13" ht="18.75" x14ac:dyDescent="0.2">
      <c r="A26" s="17" t="s">
        <v>47</v>
      </c>
      <c r="B26" s="27" t="s">
        <v>21</v>
      </c>
      <c r="C26" s="28" t="s">
        <v>41</v>
      </c>
      <c r="D26" s="29">
        <v>2058</v>
      </c>
      <c r="E26" s="29">
        <v>1933</v>
      </c>
      <c r="F26" s="20">
        <f t="shared" si="0"/>
        <v>125</v>
      </c>
      <c r="G26" s="21">
        <f t="shared" si="1"/>
        <v>6.4666321779617286E-2</v>
      </c>
      <c r="H26" s="22"/>
      <c r="J26" s="23">
        <v>2058</v>
      </c>
      <c r="K26" s="23">
        <v>1933</v>
      </c>
      <c r="L26" s="23">
        <f>D26-J26</f>
        <v>0</v>
      </c>
      <c r="M26" s="23">
        <f>E26-K26</f>
        <v>0</v>
      </c>
    </row>
    <row r="27" spans="1:13" ht="47.25" x14ac:dyDescent="0.25">
      <c r="A27" s="17" t="s">
        <v>48</v>
      </c>
      <c r="B27" s="18" t="s">
        <v>49</v>
      </c>
      <c r="C27" s="16" t="s">
        <v>28</v>
      </c>
      <c r="D27" s="31">
        <f>D20/D30*100</f>
        <v>24.659895030942373</v>
      </c>
      <c r="E27" s="31">
        <f>E20/E30*100</f>
        <v>24.135326596520471</v>
      </c>
      <c r="F27" s="20">
        <f t="shared" si="0"/>
        <v>0.52456843442190149</v>
      </c>
      <c r="G27" s="21">
        <f t="shared" si="1"/>
        <v>2.1734465963163085E-2</v>
      </c>
      <c r="H27" s="22"/>
      <c r="J27" s="23"/>
      <c r="K27" s="23"/>
      <c r="L27" s="23"/>
      <c r="M27" s="23"/>
    </row>
    <row r="28" spans="1:13" ht="31.5" x14ac:dyDescent="0.25">
      <c r="A28" s="17" t="s">
        <v>50</v>
      </c>
      <c r="B28" s="32" t="s">
        <v>51</v>
      </c>
      <c r="C28" s="28" t="s">
        <v>28</v>
      </c>
      <c r="D28" s="33">
        <f>(D21+D10)/D30*100</f>
        <v>5.3293991696477532</v>
      </c>
      <c r="E28" s="33">
        <f>(E21+E10)/E30*100</f>
        <v>5.0057297635170332</v>
      </c>
      <c r="F28" s="20">
        <f t="shared" si="0"/>
        <v>0.32366940613071993</v>
      </c>
      <c r="G28" s="21">
        <f t="shared" si="1"/>
        <v>6.4659784171670731E-2</v>
      </c>
      <c r="H28" s="22"/>
      <c r="J28" s="23"/>
      <c r="K28" s="23"/>
      <c r="L28" s="23"/>
      <c r="M28" s="23"/>
    </row>
    <row r="29" spans="1:13" ht="31.5" x14ac:dyDescent="0.25">
      <c r="A29" s="17" t="s">
        <v>52</v>
      </c>
      <c r="B29" s="32" t="s">
        <v>53</v>
      </c>
      <c r="C29" s="28" t="s">
        <v>28</v>
      </c>
      <c r="D29" s="33">
        <f>(D13+D24)/D30*100</f>
        <v>19.330495861294619</v>
      </c>
      <c r="E29" s="33">
        <f>(E13+E24)/E30*100</f>
        <v>19.129596833003436</v>
      </c>
      <c r="F29" s="20">
        <f t="shared" si="0"/>
        <v>0.20089902829118245</v>
      </c>
      <c r="G29" s="21">
        <f t="shared" si="1"/>
        <v>1.0502000122897481E-2</v>
      </c>
      <c r="H29" s="22"/>
      <c r="J29" s="23"/>
      <c r="K29" s="23"/>
      <c r="L29" s="23"/>
      <c r="M29" s="23"/>
    </row>
    <row r="30" spans="1:13" ht="48" customHeight="1" x14ac:dyDescent="0.2">
      <c r="A30" s="17" t="s">
        <v>54</v>
      </c>
      <c r="B30" s="35" t="s">
        <v>55</v>
      </c>
      <c r="C30" s="16" t="s">
        <v>41</v>
      </c>
      <c r="D30" s="29">
        <v>38297</v>
      </c>
      <c r="E30" s="29">
        <v>38396</v>
      </c>
      <c r="F30" s="20">
        <f t="shared" si="0"/>
        <v>-99</v>
      </c>
      <c r="G30" s="21">
        <f t="shared" si="1"/>
        <v>-2.578393582664873E-3</v>
      </c>
      <c r="H30" s="22" t="s">
        <v>111</v>
      </c>
      <c r="J30" s="23">
        <v>38297</v>
      </c>
      <c r="K30" s="23">
        <v>38396</v>
      </c>
      <c r="L30" s="23">
        <f>D30-J30</f>
        <v>0</v>
      </c>
      <c r="M30" s="23">
        <f>E30-K30</f>
        <v>0</v>
      </c>
    </row>
    <row r="31" spans="1:13" ht="63" x14ac:dyDescent="0.2">
      <c r="A31" s="17" t="s">
        <v>56</v>
      </c>
      <c r="B31" s="35" t="s">
        <v>57</v>
      </c>
      <c r="C31" s="16" t="s">
        <v>28</v>
      </c>
      <c r="D31" s="20">
        <f>(D33+D34)/D35*100</f>
        <v>29.844565804476986</v>
      </c>
      <c r="E31" s="20">
        <f>(E33+E34)/E35*100</f>
        <v>28.655074520936836</v>
      </c>
      <c r="F31" s="20">
        <f t="shared" si="0"/>
        <v>1.1894912835401499</v>
      </c>
      <c r="G31" s="21">
        <f t="shared" si="1"/>
        <v>4.1510667950664271E-2</v>
      </c>
      <c r="H31" s="22"/>
      <c r="J31" s="23"/>
      <c r="K31" s="23"/>
      <c r="L31" s="23"/>
      <c r="M31" s="23"/>
    </row>
    <row r="32" spans="1:13" ht="63" x14ac:dyDescent="0.2">
      <c r="A32" s="17" t="s">
        <v>58</v>
      </c>
      <c r="B32" s="35" t="s">
        <v>59</v>
      </c>
      <c r="C32" s="16" t="s">
        <v>28</v>
      </c>
      <c r="D32" s="20">
        <f>D34/D35*100</f>
        <v>17.595871091640163</v>
      </c>
      <c r="E32" s="20">
        <f>E34/E35*100</f>
        <v>17.287674473621951</v>
      </c>
      <c r="F32" s="20">
        <f t="shared" si="0"/>
        <v>0.30819661801821141</v>
      </c>
      <c r="G32" s="21">
        <f t="shared" si="1"/>
        <v>1.7827534784303545E-2</v>
      </c>
      <c r="H32" s="22"/>
      <c r="J32" s="23"/>
      <c r="K32" s="23"/>
      <c r="L32" s="23"/>
      <c r="M32" s="23"/>
    </row>
    <row r="33" spans="1:13" ht="31.5" x14ac:dyDescent="0.2">
      <c r="A33" s="17" t="s">
        <v>60</v>
      </c>
      <c r="B33" s="35" t="s">
        <v>61</v>
      </c>
      <c r="C33" s="28" t="s">
        <v>41</v>
      </c>
      <c r="D33" s="29">
        <v>2041</v>
      </c>
      <c r="E33" s="29">
        <v>1922</v>
      </c>
      <c r="F33" s="20">
        <f t="shared" si="0"/>
        <v>119</v>
      </c>
      <c r="G33" s="21">
        <f t="shared" si="1"/>
        <v>6.1914672216441202E-2</v>
      </c>
      <c r="H33" s="22"/>
      <c r="J33" s="23">
        <v>2041</v>
      </c>
      <c r="K33" s="23">
        <v>1922</v>
      </c>
      <c r="L33" s="23">
        <f t="shared" ref="L33:M36" si="2">D33-J33</f>
        <v>0</v>
      </c>
      <c r="M33" s="23">
        <f t="shared" si="2"/>
        <v>0</v>
      </c>
    </row>
    <row r="34" spans="1:13" ht="31.5" x14ac:dyDescent="0.2">
      <c r="A34" s="17" t="s">
        <v>62</v>
      </c>
      <c r="B34" s="35" t="s">
        <v>63</v>
      </c>
      <c r="C34" s="28" t="s">
        <v>41</v>
      </c>
      <c r="D34" s="29">
        <v>2932</v>
      </c>
      <c r="E34" s="29">
        <v>2923</v>
      </c>
      <c r="F34" s="20">
        <f t="shared" si="0"/>
        <v>9</v>
      </c>
      <c r="G34" s="21">
        <f t="shared" si="1"/>
        <v>3.0790283954840181E-3</v>
      </c>
      <c r="H34" s="22"/>
      <c r="J34" s="23">
        <v>2932</v>
      </c>
      <c r="K34" s="23">
        <v>2923</v>
      </c>
      <c r="L34" s="23">
        <f t="shared" si="2"/>
        <v>0</v>
      </c>
      <c r="M34" s="23">
        <f t="shared" si="2"/>
        <v>0</v>
      </c>
    </row>
    <row r="35" spans="1:13" ht="48" customHeight="1" x14ac:dyDescent="0.2">
      <c r="A35" s="17" t="s">
        <v>64</v>
      </c>
      <c r="B35" s="35" t="s">
        <v>65</v>
      </c>
      <c r="C35" s="28" t="s">
        <v>41</v>
      </c>
      <c r="D35" s="29">
        <v>16663</v>
      </c>
      <c r="E35" s="29">
        <v>16908</v>
      </c>
      <c r="F35" s="20">
        <f t="shared" si="0"/>
        <v>-245</v>
      </c>
      <c r="G35" s="21">
        <f t="shared" si="1"/>
        <v>-1.4490182162290033E-2</v>
      </c>
      <c r="H35" s="22" t="s">
        <v>111</v>
      </c>
      <c r="J35" s="23">
        <v>16663</v>
      </c>
      <c r="K35" s="23">
        <v>16908</v>
      </c>
      <c r="L35" s="23">
        <f t="shared" si="2"/>
        <v>0</v>
      </c>
      <c r="M35" s="23">
        <f t="shared" si="2"/>
        <v>0</v>
      </c>
    </row>
    <row r="36" spans="1:13" ht="31.5" x14ac:dyDescent="0.2">
      <c r="A36" s="17" t="s">
        <v>66</v>
      </c>
      <c r="B36" s="35" t="s">
        <v>67</v>
      </c>
      <c r="C36" s="16" t="s">
        <v>41</v>
      </c>
      <c r="D36" s="29">
        <v>98876</v>
      </c>
      <c r="E36" s="29">
        <v>98874</v>
      </c>
      <c r="F36" s="20">
        <f t="shared" si="0"/>
        <v>2</v>
      </c>
      <c r="G36" s="21">
        <f t="shared" si="1"/>
        <v>2.0227764629732192E-5</v>
      </c>
      <c r="H36" s="22"/>
      <c r="J36" s="23">
        <v>98876</v>
      </c>
      <c r="K36" s="23">
        <v>98874</v>
      </c>
      <c r="L36" s="23">
        <f t="shared" si="2"/>
        <v>0</v>
      </c>
      <c r="M36" s="23">
        <f t="shared" si="2"/>
        <v>0</v>
      </c>
    </row>
    <row r="37" spans="1:13" ht="18.75" x14ac:dyDescent="0.25">
      <c r="A37" s="17" t="s">
        <v>68</v>
      </c>
      <c r="B37" s="18" t="s">
        <v>69</v>
      </c>
      <c r="C37" s="16" t="s">
        <v>70</v>
      </c>
      <c r="D37" s="20">
        <f>D38+D41</f>
        <v>6634.2999999999993</v>
      </c>
      <c r="E37" s="20">
        <f>E38+E41</f>
        <v>6276.5</v>
      </c>
      <c r="F37" s="20">
        <f t="shared" si="0"/>
        <v>357.79999999999927</v>
      </c>
      <c r="G37" s="21">
        <f t="shared" si="1"/>
        <v>5.7006293316338663E-2</v>
      </c>
      <c r="H37" s="22"/>
      <c r="J37" s="23"/>
      <c r="K37" s="23"/>
      <c r="L37" s="23"/>
      <c r="M37" s="23"/>
    </row>
    <row r="38" spans="1:13" ht="19.5" x14ac:dyDescent="0.2">
      <c r="A38" s="17" t="s">
        <v>71</v>
      </c>
      <c r="B38" s="24" t="s">
        <v>17</v>
      </c>
      <c r="C38" s="25" t="s">
        <v>70</v>
      </c>
      <c r="D38" s="36">
        <f>D39+D40</f>
        <v>1560</v>
      </c>
      <c r="E38" s="36">
        <f>E39+E40</f>
        <v>1475.8</v>
      </c>
      <c r="F38" s="20">
        <f t="shared" si="0"/>
        <v>84.200000000000045</v>
      </c>
      <c r="G38" s="21">
        <f t="shared" si="1"/>
        <v>5.7053801328093234E-2</v>
      </c>
      <c r="H38" s="22"/>
      <c r="J38" s="23"/>
      <c r="K38" s="23"/>
      <c r="L38" s="23"/>
      <c r="M38" s="23"/>
    </row>
    <row r="39" spans="1:13" ht="18.75" x14ac:dyDescent="0.3">
      <c r="A39" s="17" t="s">
        <v>72</v>
      </c>
      <c r="B39" s="27" t="s">
        <v>19</v>
      </c>
      <c r="C39" s="28" t="s">
        <v>70</v>
      </c>
      <c r="D39" s="37">
        <v>1560</v>
      </c>
      <c r="E39" s="37">
        <v>1475.8</v>
      </c>
      <c r="F39" s="20">
        <f t="shared" ref="F39:F70" si="3">D39-E39</f>
        <v>84.200000000000045</v>
      </c>
      <c r="G39" s="21">
        <f t="shared" ref="G39:G58" si="4">D39/E39-1</f>
        <v>5.7053801328093234E-2</v>
      </c>
      <c r="H39" s="22"/>
      <c r="J39" s="23">
        <v>1560</v>
      </c>
      <c r="K39" s="23">
        <v>1475.8</v>
      </c>
      <c r="L39" s="23">
        <f>D39-J39</f>
        <v>0</v>
      </c>
      <c r="M39" s="23">
        <f>E39-K39</f>
        <v>0</v>
      </c>
    </row>
    <row r="40" spans="1:13" ht="18.75" x14ac:dyDescent="0.2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 x14ac:dyDescent="0.2">
      <c r="A41" s="17" t="s">
        <v>74</v>
      </c>
      <c r="B41" s="24" t="s">
        <v>23</v>
      </c>
      <c r="C41" s="25" t="s">
        <v>70</v>
      </c>
      <c r="D41" s="36">
        <f>D42+D43</f>
        <v>5074.2999999999993</v>
      </c>
      <c r="E41" s="36">
        <f>E42+E43</f>
        <v>4800.7</v>
      </c>
      <c r="F41" s="20">
        <f t="shared" si="3"/>
        <v>273.59999999999945</v>
      </c>
      <c r="G41" s="21">
        <f t="shared" si="4"/>
        <v>5.6991688712062727E-2</v>
      </c>
      <c r="H41" s="22"/>
      <c r="J41" s="23"/>
      <c r="K41" s="23"/>
      <c r="L41" s="23"/>
      <c r="M41" s="23"/>
    </row>
    <row r="42" spans="1:13" ht="18.75" x14ac:dyDescent="0.2">
      <c r="A42" s="17" t="s">
        <v>75</v>
      </c>
      <c r="B42" s="27" t="s">
        <v>19</v>
      </c>
      <c r="C42" s="28" t="s">
        <v>70</v>
      </c>
      <c r="D42" s="39">
        <v>3566.7</v>
      </c>
      <c r="E42" s="39">
        <v>3374.4</v>
      </c>
      <c r="F42" s="20">
        <f t="shared" si="3"/>
        <v>192.29999999999973</v>
      </c>
      <c r="G42" s="21">
        <f t="shared" si="4"/>
        <v>5.6987908961593003E-2</v>
      </c>
      <c r="H42" s="22"/>
      <c r="J42" s="23">
        <v>3566.7</v>
      </c>
      <c r="K42" s="23">
        <v>3374.4</v>
      </c>
      <c r="L42" s="23">
        <f>D42-J42</f>
        <v>0</v>
      </c>
      <c r="M42" s="23">
        <f>E42-K42</f>
        <v>0</v>
      </c>
    </row>
    <row r="43" spans="1:13" ht="18.75" x14ac:dyDescent="0.2">
      <c r="A43" s="17" t="s">
        <v>76</v>
      </c>
      <c r="B43" s="27" t="s">
        <v>21</v>
      </c>
      <c r="C43" s="28" t="s">
        <v>70</v>
      </c>
      <c r="D43" s="39">
        <v>1507.6</v>
      </c>
      <c r="E43" s="39">
        <v>1426.3</v>
      </c>
      <c r="F43" s="20">
        <f t="shared" si="3"/>
        <v>81.299999999999955</v>
      </c>
      <c r="G43" s="21">
        <f t="shared" si="4"/>
        <v>5.700063100329511E-2</v>
      </c>
      <c r="H43" s="22"/>
      <c r="J43" s="23">
        <v>1507.6</v>
      </c>
      <c r="K43" s="23">
        <v>1426.3</v>
      </c>
      <c r="L43" s="23">
        <f>D43-J43</f>
        <v>0</v>
      </c>
      <c r="M43" s="23">
        <f>E43-K43</f>
        <v>0</v>
      </c>
    </row>
    <row r="44" spans="1:13" ht="47.25" x14ac:dyDescent="0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 x14ac:dyDescent="0.2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 x14ac:dyDescent="0.2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 x14ac:dyDescent="0.2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 x14ac:dyDescent="0.25">
      <c r="A48" s="17" t="s">
        <v>85</v>
      </c>
      <c r="B48" s="18" t="s">
        <v>86</v>
      </c>
      <c r="C48" s="16" t="s">
        <v>70</v>
      </c>
      <c r="D48" s="20">
        <f>D49+D52</f>
        <v>444.5</v>
      </c>
      <c r="E48" s="20">
        <f>E49+E52</f>
        <v>442.29999999999995</v>
      </c>
      <c r="F48" s="20">
        <f t="shared" si="3"/>
        <v>2.2000000000000455</v>
      </c>
      <c r="G48" s="21">
        <f t="shared" si="4"/>
        <v>4.9739995478184085E-3</v>
      </c>
      <c r="H48" s="22"/>
      <c r="J48" s="23"/>
      <c r="K48" s="23"/>
      <c r="L48" s="23"/>
      <c r="M48" s="23"/>
    </row>
    <row r="49" spans="1:13" ht="19.5" x14ac:dyDescent="0.2">
      <c r="A49" s="17" t="s">
        <v>87</v>
      </c>
      <c r="B49" s="24" t="s">
        <v>17</v>
      </c>
      <c r="C49" s="25" t="s">
        <v>70</v>
      </c>
      <c r="D49" s="36">
        <f>D50+D51</f>
        <v>105.3</v>
      </c>
      <c r="E49" s="36">
        <f>E50+E51</f>
        <v>104.1</v>
      </c>
      <c r="F49" s="20">
        <f t="shared" si="3"/>
        <v>1.2000000000000028</v>
      </c>
      <c r="G49" s="21">
        <f t="shared" si="4"/>
        <v>1.1527377521613813E-2</v>
      </c>
      <c r="H49" s="22"/>
      <c r="J49" s="23"/>
      <c r="K49" s="23"/>
      <c r="L49" s="23"/>
      <c r="M49" s="23"/>
    </row>
    <row r="50" spans="1:13" ht="18.75" x14ac:dyDescent="0.2">
      <c r="A50" s="17" t="s">
        <v>88</v>
      </c>
      <c r="B50" s="27" t="s">
        <v>19</v>
      </c>
      <c r="C50" s="28" t="s">
        <v>70</v>
      </c>
      <c r="D50" s="39">
        <v>105.3</v>
      </c>
      <c r="E50" s="39">
        <v>104.1</v>
      </c>
      <c r="F50" s="20">
        <f t="shared" si="3"/>
        <v>1.2000000000000028</v>
      </c>
      <c r="G50" s="21">
        <f t="shared" si="4"/>
        <v>1.1527377521613813E-2</v>
      </c>
      <c r="H50" s="22"/>
      <c r="J50" s="23">
        <v>105.3</v>
      </c>
      <c r="K50" s="23">
        <v>104.1</v>
      </c>
      <c r="L50" s="23">
        <f>D50-J50</f>
        <v>0</v>
      </c>
      <c r="M50" s="23">
        <f>E50-K50</f>
        <v>0</v>
      </c>
    </row>
    <row r="51" spans="1:13" ht="18.75" x14ac:dyDescent="0.2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 x14ac:dyDescent="0.2">
      <c r="A52" s="17" t="s">
        <v>90</v>
      </c>
      <c r="B52" s="24" t="s">
        <v>23</v>
      </c>
      <c r="C52" s="25" t="s">
        <v>70</v>
      </c>
      <c r="D52" s="36">
        <f>D53+D54</f>
        <v>339.2</v>
      </c>
      <c r="E52" s="36">
        <f>E53+E54</f>
        <v>338.2</v>
      </c>
      <c r="F52" s="20">
        <f t="shared" si="3"/>
        <v>1</v>
      </c>
      <c r="G52" s="21">
        <f t="shared" si="4"/>
        <v>2.9568302779421352E-3</v>
      </c>
      <c r="H52" s="22"/>
      <c r="J52" s="23"/>
      <c r="K52" s="23"/>
      <c r="L52" s="23"/>
      <c r="M52" s="23"/>
    </row>
    <row r="53" spans="1:13" ht="18.75" x14ac:dyDescent="0.2">
      <c r="A53" s="17" t="s">
        <v>91</v>
      </c>
      <c r="B53" s="27" t="s">
        <v>19</v>
      </c>
      <c r="C53" s="28" t="s">
        <v>70</v>
      </c>
      <c r="D53" s="39">
        <v>313.3</v>
      </c>
      <c r="E53" s="39">
        <v>312.7</v>
      </c>
      <c r="F53" s="20">
        <f t="shared" si="3"/>
        <v>0.60000000000002274</v>
      </c>
      <c r="G53" s="21">
        <f t="shared" si="4"/>
        <v>1.9187719859290464E-3</v>
      </c>
      <c r="H53" s="22"/>
      <c r="J53" s="23">
        <v>313.3</v>
      </c>
      <c r="K53" s="23">
        <v>312.7</v>
      </c>
      <c r="L53" s="23">
        <f>D53-J53</f>
        <v>0</v>
      </c>
      <c r="M53" s="23">
        <f>E53-K53</f>
        <v>0</v>
      </c>
    </row>
    <row r="54" spans="1:13" ht="18.75" x14ac:dyDescent="0.2">
      <c r="A54" s="17" t="s">
        <v>92</v>
      </c>
      <c r="B54" s="27" t="s">
        <v>21</v>
      </c>
      <c r="C54" s="28" t="s">
        <v>70</v>
      </c>
      <c r="D54" s="39">
        <v>25.9</v>
      </c>
      <c r="E54" s="39">
        <v>25.5</v>
      </c>
      <c r="F54" s="20">
        <f t="shared" si="3"/>
        <v>0.39999999999999858</v>
      </c>
      <c r="G54" s="21">
        <f t="shared" si="4"/>
        <v>1.5686274509803866E-2</v>
      </c>
      <c r="H54" s="22"/>
      <c r="J54" s="23">
        <v>25.9</v>
      </c>
      <c r="K54" s="23">
        <v>25.5</v>
      </c>
      <c r="L54" s="23">
        <f>D54-J54</f>
        <v>0</v>
      </c>
      <c r="M54" s="23">
        <f>E54-K54</f>
        <v>0</v>
      </c>
    </row>
    <row r="55" spans="1:13" ht="31.5" x14ac:dyDescent="0.25">
      <c r="A55" s="17" t="s">
        <v>93</v>
      </c>
      <c r="B55" s="40" t="s">
        <v>94</v>
      </c>
      <c r="C55" s="41" t="s">
        <v>95</v>
      </c>
      <c r="D55" s="42">
        <v>333780387.33999997</v>
      </c>
      <c r="E55" s="43">
        <v>294741438.14999998</v>
      </c>
      <c r="F55" s="20">
        <f t="shared" si="3"/>
        <v>39038949.189999998</v>
      </c>
      <c r="G55" s="21">
        <f t="shared" si="4"/>
        <v>0.13245151219670803</v>
      </c>
      <c r="H55" s="22"/>
      <c r="J55" s="23">
        <v>0</v>
      </c>
      <c r="K55" s="23">
        <v>0</v>
      </c>
      <c r="L55" s="23"/>
      <c r="M55" s="23"/>
    </row>
    <row r="56" spans="1:13" ht="63" x14ac:dyDescent="0.25">
      <c r="A56" s="17" t="s">
        <v>96</v>
      </c>
      <c r="B56" s="44" t="s">
        <v>97</v>
      </c>
      <c r="C56" s="41" t="s">
        <v>95</v>
      </c>
      <c r="D56" s="20">
        <f>D57+D58</f>
        <v>0</v>
      </c>
      <c r="E56" s="19">
        <f>E57+E58</f>
        <v>0</v>
      </c>
      <c r="F56" s="20">
        <f t="shared" si="3"/>
        <v>0</v>
      </c>
      <c r="G56" s="21" t="e">
        <f t="shared" si="4"/>
        <v>#DIV/0!</v>
      </c>
      <c r="H56" s="22"/>
      <c r="J56" s="23"/>
      <c r="K56" s="23"/>
      <c r="L56" s="23"/>
      <c r="M56" s="23"/>
    </row>
    <row r="57" spans="1:13" ht="47.25" x14ac:dyDescent="0.25">
      <c r="A57" s="17" t="s">
        <v>98</v>
      </c>
      <c r="B57" s="45" t="s">
        <v>99</v>
      </c>
      <c r="C57" s="41" t="s">
        <v>95</v>
      </c>
      <c r="D57" s="39">
        <v>0</v>
      </c>
      <c r="E57" s="46">
        <v>0</v>
      </c>
      <c r="F57" s="20">
        <f t="shared" si="3"/>
        <v>0</v>
      </c>
      <c r="G57" s="21" t="e">
        <f t="shared" si="4"/>
        <v>#DIV/0!</v>
      </c>
      <c r="H57" s="22"/>
      <c r="J57" s="23">
        <v>0</v>
      </c>
      <c r="K57" s="23">
        <v>0</v>
      </c>
      <c r="L57" s="23"/>
      <c r="M57" s="23"/>
    </row>
    <row r="58" spans="1:13" ht="31.5" x14ac:dyDescent="0.2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 x14ac:dyDescent="0.2">
      <c r="B59" s="47"/>
      <c r="C59" s="48"/>
      <c r="D59" s="48"/>
      <c r="E59" s="48"/>
      <c r="F59" s="48"/>
      <c r="G59" s="48"/>
    </row>
    <row r="60" spans="1:13" ht="15.75" x14ac:dyDescent="0.25">
      <c r="B60" s="49" t="s">
        <v>102</v>
      </c>
      <c r="C60" s="50"/>
      <c r="D60" s="51"/>
      <c r="E60" s="50"/>
      <c r="F60" s="52"/>
      <c r="G60" s="52"/>
    </row>
    <row r="61" spans="1:13" x14ac:dyDescent="0.2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 x14ac:dyDescent="0.2">
      <c r="B62" s="53" t="s">
        <v>105</v>
      </c>
      <c r="C62" s="55"/>
      <c r="D62" s="55"/>
      <c r="E62" s="55"/>
      <c r="F62" s="55"/>
      <c r="G62" s="55"/>
    </row>
    <row r="63" spans="1:13" x14ac:dyDescent="0.2">
      <c r="B63" s="53" t="s">
        <v>106</v>
      </c>
      <c r="C63" s="55"/>
      <c r="D63" s="55"/>
      <c r="E63" s="55"/>
      <c r="F63" s="55"/>
      <c r="G63" s="55"/>
    </row>
    <row r="64" spans="1:13" x14ac:dyDescent="0.2">
      <c r="B64" s="57"/>
      <c r="C64" s="48"/>
      <c r="D64" s="48"/>
      <c r="E64" s="48"/>
      <c r="F64" s="48"/>
      <c r="G64" s="48"/>
    </row>
    <row r="65" spans="2:7" ht="15.75" x14ac:dyDescent="0.2">
      <c r="B65" s="58" t="s">
        <v>107</v>
      </c>
      <c r="C65" s="58"/>
      <c r="D65" s="58"/>
      <c r="E65" s="58"/>
      <c r="F65" s="58"/>
      <c r="G65" s="58"/>
    </row>
    <row r="66" spans="2:7" ht="17.25" customHeight="1" x14ac:dyDescent="0.2">
      <c r="B66" s="1" t="s">
        <v>108</v>
      </c>
      <c r="C66" s="1"/>
      <c r="D66" s="1"/>
      <c r="E66" s="1"/>
      <c r="F66" s="1"/>
      <c r="G66" s="59"/>
    </row>
    <row r="67" spans="2:7" ht="15.75" x14ac:dyDescent="0.2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J9</formula>
    </cfRule>
    <cfRule type="cellIs" dxfId="82" priority="3" operator="notBetween">
      <formula>J9-0.15</formula>
      <formula>J9+0.15</formula>
    </cfRule>
  </conditionalFormatting>
  <conditionalFormatting sqref="E9">
    <cfRule type="cellIs" dxfId="81" priority="4" operator="equal">
      <formula>K9</formula>
    </cfRule>
    <cfRule type="cellIs" dxfId="80" priority="5" operator="notBetween">
      <formula>K9-0.15</formula>
      <formula>K9+0.15</formula>
    </cfRule>
  </conditionalFormatting>
  <conditionalFormatting sqref="D10">
    <cfRule type="cellIs" dxfId="79" priority="6" operator="equal">
      <formula>J10</formula>
    </cfRule>
    <cfRule type="cellIs" dxfId="78" priority="7" operator="notBetween">
      <formula>J10-0.15</formula>
      <formula>J10+0.15</formula>
    </cfRule>
  </conditionalFormatting>
  <conditionalFormatting sqref="E10">
    <cfRule type="cellIs" dxfId="77" priority="8" operator="equal">
      <formula>K10</formula>
    </cfRule>
    <cfRule type="cellIs" dxfId="76" priority="9" operator="notBetween">
      <formula>K10-0.15</formula>
      <formula>K10+0.15</formula>
    </cfRule>
  </conditionalFormatting>
  <conditionalFormatting sqref="D19">
    <cfRule type="cellIs" dxfId="75" priority="10" operator="equal">
      <formula>J19</formula>
    </cfRule>
    <cfRule type="cellIs" dxfId="74" priority="11" operator="notBetween">
      <formula>J19-0.15</formula>
      <formula>J19+0.15</formula>
    </cfRule>
  </conditionalFormatting>
  <conditionalFormatting sqref="E19">
    <cfRule type="cellIs" dxfId="73" priority="12" operator="equal">
      <formula>K19</formula>
    </cfRule>
    <cfRule type="cellIs" dxfId="72" priority="13" operator="notBetween">
      <formula>K19-0.15</formula>
      <formula>K19+0.15</formula>
    </cfRule>
  </conditionalFormatting>
  <conditionalFormatting sqref="D22">
    <cfRule type="cellIs" dxfId="71" priority="14" operator="equal">
      <formula>J22</formula>
    </cfRule>
    <cfRule type="cellIs" dxfId="70" priority="15" operator="notBetween">
      <formula>J22-0.15</formula>
      <formula>J22+0.15</formula>
    </cfRule>
  </conditionalFormatting>
  <conditionalFormatting sqref="E22">
    <cfRule type="cellIs" dxfId="69" priority="16" operator="equal">
      <formula>K22</formula>
    </cfRule>
    <cfRule type="cellIs" dxfId="68" priority="17" operator="notBetween">
      <formula>K22-0.15</formula>
      <formula>K22+0.15</formula>
    </cfRule>
  </conditionalFormatting>
  <conditionalFormatting sqref="D23">
    <cfRule type="cellIs" dxfId="67" priority="18" operator="equal">
      <formula>J23</formula>
    </cfRule>
    <cfRule type="cellIs" dxfId="66" priority="19" operator="notBetween">
      <formula>J23-0.15</formula>
      <formula>J23+0.15</formula>
    </cfRule>
  </conditionalFormatting>
  <conditionalFormatting sqref="E23">
    <cfRule type="cellIs" dxfId="65" priority="20" operator="equal">
      <formula>K23</formula>
    </cfRule>
    <cfRule type="cellIs" dxfId="64" priority="21" operator="notBetween">
      <formula>K23-0.15</formula>
      <formula>K23+0.15</formula>
    </cfRule>
  </conditionalFormatting>
  <conditionalFormatting sqref="D12">
    <cfRule type="cellIs" dxfId="63" priority="22" operator="equal">
      <formula>J12</formula>
    </cfRule>
    <cfRule type="cellIs" dxfId="62" priority="23" operator="notBetween">
      <formula>J12 -0.15</formula>
      <formula>J12+0.15</formula>
    </cfRule>
  </conditionalFormatting>
  <conditionalFormatting sqref="D13">
    <cfRule type="cellIs" dxfId="61" priority="24" operator="equal">
      <formula>J13</formula>
    </cfRule>
    <cfRule type="cellIs" dxfId="60" priority="25" operator="notBetween">
      <formula>J13-0.15</formula>
      <formula>J13+0.15</formula>
    </cfRule>
  </conditionalFormatting>
  <conditionalFormatting sqref="D25">
    <cfRule type="cellIs" dxfId="59" priority="26" operator="equal">
      <formula>J25</formula>
    </cfRule>
    <cfRule type="cellIs" dxfId="58" priority="27" operator="notBetween">
      <formula>J25-0.15</formula>
      <formula>J25+0.15</formula>
    </cfRule>
  </conditionalFormatting>
  <conditionalFormatting sqref="E12">
    <cfRule type="cellIs" dxfId="57" priority="28" operator="equal">
      <formula>K12</formula>
    </cfRule>
    <cfRule type="cellIs" dxfId="56" priority="29" operator="notBetween">
      <formula>K12-0.15</formula>
      <formula>K12+0.15</formula>
    </cfRule>
  </conditionalFormatting>
  <conditionalFormatting sqref="E13">
    <cfRule type="cellIs" dxfId="55" priority="30" operator="equal">
      <formula>K13</formula>
    </cfRule>
    <cfRule type="cellIs" dxfId="54" priority="31" operator="notBetween">
      <formula>K13-0.15</formula>
      <formula>K13+0.15</formula>
    </cfRule>
  </conditionalFormatting>
  <conditionalFormatting sqref="E25">
    <cfRule type="cellIs" dxfId="53" priority="32" operator="equal">
      <formula>K25</formula>
    </cfRule>
    <cfRule type="cellIs" dxfId="52" priority="33" operator="notBetween">
      <formula>K25-0.15</formula>
      <formula>K25+0.15</formula>
    </cfRule>
  </conditionalFormatting>
  <conditionalFormatting sqref="E26">
    <cfRule type="cellIs" dxfId="51" priority="34" operator="equal">
      <formula>K26</formula>
    </cfRule>
    <cfRule type="cellIs" dxfId="50" priority="35" operator="notBetween">
      <formula>K26-0.15</formula>
      <formula>K26+0.15</formula>
    </cfRule>
  </conditionalFormatting>
  <conditionalFormatting sqref="D54">
    <cfRule type="cellIs" dxfId="49" priority="36" operator="equal">
      <formula>J54</formula>
    </cfRule>
    <cfRule type="cellIs" dxfId="48" priority="37" operator="notBetween">
      <formula>J54-0.15</formula>
      <formula>J54+0.15</formula>
    </cfRule>
  </conditionalFormatting>
  <conditionalFormatting sqref="D26">
    <cfRule type="cellIs" dxfId="47" priority="38" operator="equal">
      <formula>J26</formula>
    </cfRule>
    <cfRule type="cellIs" dxfId="46" priority="39" operator="notBetween">
      <formula>J26-0.15</formula>
      <formula>J26+0.15</formula>
    </cfRule>
  </conditionalFormatting>
  <conditionalFormatting sqref="D30">
    <cfRule type="cellIs" dxfId="45" priority="40" operator="equal">
      <formula>J30</formula>
    </cfRule>
    <cfRule type="cellIs" dxfId="44" priority="41" operator="notBetween">
      <formula>J30-0.15</formula>
      <formula>J30+0.15</formula>
    </cfRule>
  </conditionalFormatting>
  <conditionalFormatting sqref="D33">
    <cfRule type="cellIs" dxfId="43" priority="42" operator="equal">
      <formula>J33</formula>
    </cfRule>
    <cfRule type="cellIs" dxfId="42" priority="43" operator="notBetween">
      <formula>J33-0.15</formula>
      <formula>J33+0.15</formula>
    </cfRule>
  </conditionalFormatting>
  <conditionalFormatting sqref="D34">
    <cfRule type="cellIs" dxfId="41" priority="44" operator="equal">
      <formula>J34</formula>
    </cfRule>
    <cfRule type="cellIs" dxfId="40" priority="45" operator="notBetween">
      <formula>J34-0.15</formula>
      <formula>J34+0.15</formula>
    </cfRule>
  </conditionalFormatting>
  <conditionalFormatting sqref="D35">
    <cfRule type="cellIs" dxfId="39" priority="46" operator="equal">
      <formula>J35</formula>
    </cfRule>
    <cfRule type="cellIs" dxfId="38" priority="47" operator="notBetween">
      <formula>J35-0.15</formula>
      <formula>J35+0.15</formula>
    </cfRule>
  </conditionalFormatting>
  <conditionalFormatting sqref="D36">
    <cfRule type="cellIs" dxfId="37" priority="48" operator="equal">
      <formula>J36</formula>
    </cfRule>
    <cfRule type="cellIs" dxfId="36" priority="49" operator="notBetween">
      <formula>J36-0.15</formula>
      <formula>J36+0.15</formula>
    </cfRule>
  </conditionalFormatting>
  <conditionalFormatting sqref="D42">
    <cfRule type="cellIs" dxfId="35" priority="50" operator="equal">
      <formula>J42</formula>
    </cfRule>
    <cfRule type="cellIs" dxfId="34" priority="51" operator="notBetween">
      <formula>J42-0.15</formula>
      <formula>J42+0.15</formula>
    </cfRule>
  </conditionalFormatting>
  <conditionalFormatting sqref="D43">
    <cfRule type="cellIs" dxfId="33" priority="52" operator="equal">
      <formula>J43</formula>
    </cfRule>
    <cfRule type="cellIs" dxfId="32" priority="53" operator="notBetween">
      <formula>J43-0.15</formula>
      <formula>J43+0.15</formula>
    </cfRule>
  </conditionalFormatting>
  <conditionalFormatting sqref="D47">
    <cfRule type="cellIs" dxfId="31" priority="54" operator="equal">
      <formula>J47</formula>
    </cfRule>
    <cfRule type="cellIs" dxfId="30" priority="55" operator="notBetween">
      <formula>J47-0.15</formula>
      <formula>J47+0.15</formula>
    </cfRule>
  </conditionalFormatting>
  <conditionalFormatting sqref="D50">
    <cfRule type="cellIs" dxfId="29" priority="56" operator="equal">
      <formula>J50</formula>
    </cfRule>
    <cfRule type="cellIs" dxfId="28" priority="57" operator="notBetween">
      <formula>J50-0.15</formula>
      <formula>J50+0.15</formula>
    </cfRule>
  </conditionalFormatting>
  <conditionalFormatting sqref="D51">
    <cfRule type="cellIs" dxfId="27" priority="58" operator="equal">
      <formula>J51</formula>
    </cfRule>
    <cfRule type="cellIs" dxfId="26" priority="59" operator="notBetween">
      <formula>J51-0.15</formula>
      <formula>J51+0.15</formula>
    </cfRule>
  </conditionalFormatting>
  <conditionalFormatting sqref="D53">
    <cfRule type="cellIs" dxfId="25" priority="60" operator="equal">
      <formula>J53</formula>
    </cfRule>
    <cfRule type="cellIs" dxfId="24" priority="61" operator="notBetween">
      <formula>J53-0.15</formula>
      <formula>J53+0.15</formula>
    </cfRule>
  </conditionalFormatting>
  <conditionalFormatting sqref="E30">
    <cfRule type="cellIs" dxfId="23" priority="62" operator="equal">
      <formula>K30</formula>
    </cfRule>
    <cfRule type="cellIs" dxfId="22" priority="63" operator="notBetween">
      <formula>K30-0.15</formula>
      <formula>K30+0.15</formula>
    </cfRule>
  </conditionalFormatting>
  <conditionalFormatting sqref="E33">
    <cfRule type="cellIs" dxfId="21" priority="64" operator="equal">
      <formula>K33</formula>
    </cfRule>
    <cfRule type="cellIs" dxfId="20" priority="65" operator="notBetween">
      <formula>K33-0.15</formula>
      <formula>K33+0.15</formula>
    </cfRule>
  </conditionalFormatting>
  <conditionalFormatting sqref="E34">
    <cfRule type="cellIs" dxfId="19" priority="66" operator="equal">
      <formula>K34</formula>
    </cfRule>
    <cfRule type="cellIs" dxfId="18" priority="67" operator="notBetween">
      <formula>K34-0.15</formula>
      <formula>K34+0.15</formula>
    </cfRule>
  </conditionalFormatting>
  <conditionalFormatting sqref="E35">
    <cfRule type="cellIs" dxfId="17" priority="68" operator="equal">
      <formula>K35</formula>
    </cfRule>
    <cfRule type="cellIs" dxfId="16" priority="69" operator="notBetween">
      <formula>K35-0.15</formula>
      <formula>K35+0.15</formula>
    </cfRule>
  </conditionalFormatting>
  <conditionalFormatting sqref="E36">
    <cfRule type="cellIs" dxfId="15" priority="70" operator="equal">
      <formula>K36</formula>
    </cfRule>
    <cfRule type="cellIs" dxfId="14" priority="71" operator="notBetween">
      <formula>K36-0.15</formula>
      <formula>K36+0.15</formula>
    </cfRule>
  </conditionalFormatting>
  <conditionalFormatting sqref="E42">
    <cfRule type="cellIs" dxfId="13" priority="72" operator="equal">
      <formula>K42</formula>
    </cfRule>
    <cfRule type="cellIs" dxfId="12" priority="73" operator="notBetween">
      <formula>K42-0.15</formula>
      <formula>K42+0.15</formula>
    </cfRule>
  </conditionalFormatting>
  <conditionalFormatting sqref="E43">
    <cfRule type="cellIs" dxfId="11" priority="74" operator="equal">
      <formula>K43</formula>
    </cfRule>
    <cfRule type="cellIs" dxfId="10" priority="75" operator="notBetween">
      <formula>K43-0.15</formula>
      <formula>K43+0.15</formula>
    </cfRule>
  </conditionalFormatting>
  <conditionalFormatting sqref="E47">
    <cfRule type="cellIs" dxfId="9" priority="76" operator="equal">
      <formula>K47</formula>
    </cfRule>
    <cfRule type="cellIs" dxfId="8" priority="77" operator="notBetween">
      <formula>K47-0.15</formula>
      <formula>K47+0.15</formula>
    </cfRule>
  </conditionalFormatting>
  <conditionalFormatting sqref="E50">
    <cfRule type="cellIs" dxfId="7" priority="78" operator="equal">
      <formula>K50</formula>
    </cfRule>
    <cfRule type="cellIs" dxfId="6" priority="79" operator="notBetween">
      <formula>K50-0.15</formula>
      <formula>K50+0.15</formula>
    </cfRule>
  </conditionalFormatting>
  <conditionalFormatting sqref="E51">
    <cfRule type="cellIs" dxfId="5" priority="80" operator="equal">
      <formula>K51</formula>
    </cfRule>
    <cfRule type="cellIs" dxfId="4" priority="81" operator="notBetween">
      <formula>K51-0.15</formula>
      <formula>K51+0.15</formula>
    </cfRule>
  </conditionalFormatting>
  <conditionalFormatting sqref="E53">
    <cfRule type="cellIs" dxfId="3" priority="82" operator="equal">
      <formula>K53</formula>
    </cfRule>
    <cfRule type="cellIs" dxfId="2" priority="83" operator="notBetween">
      <formula>K53-0.15</formula>
      <formula>K53+0.15</formula>
    </cfRule>
  </conditionalFormatting>
  <conditionalFormatting sqref="E54">
    <cfRule type="cellIs" dxfId="1" priority="84" operator="equal">
      <formula>K54</formula>
    </cfRule>
    <cfRule type="cellIs" dxfId="0" priority="85" operator="notBetween">
      <formula>K54-0.15</formula>
      <formula>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Kononova</cp:lastModifiedBy>
  <cp:revision>254</cp:revision>
  <dcterms:created xsi:type="dcterms:W3CDTF">2017-01-20T15:44:22Z</dcterms:created>
  <dcterms:modified xsi:type="dcterms:W3CDTF">2021-08-02T07:07:37Z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