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G56" i="1"/>
  <c r="F56" i="1"/>
  <c r="E56" i="1"/>
  <c r="D56" i="1"/>
  <c r="G55" i="1"/>
  <c r="F55" i="1"/>
  <c r="M54" i="1"/>
  <c r="L54" i="1"/>
  <c r="G54" i="1"/>
  <c r="F54" i="1"/>
  <c r="M53" i="1"/>
  <c r="L53" i="1"/>
  <c r="G53" i="1"/>
  <c r="F53" i="1"/>
  <c r="E52" i="1"/>
  <c r="D52" i="1"/>
  <c r="G52" i="1" s="1"/>
  <c r="M51" i="1"/>
  <c r="L51" i="1"/>
  <c r="G51" i="1"/>
  <c r="F51" i="1"/>
  <c r="M50" i="1"/>
  <c r="L50" i="1"/>
  <c r="G50" i="1"/>
  <c r="F50" i="1"/>
  <c r="E49" i="1"/>
  <c r="D49" i="1"/>
  <c r="G49" i="1" s="1"/>
  <c r="E48" i="1"/>
  <c r="D48" i="1"/>
  <c r="G48" i="1" s="1"/>
  <c r="M47" i="1"/>
  <c r="L47" i="1"/>
  <c r="G47" i="1"/>
  <c r="F47" i="1"/>
  <c r="M43" i="1"/>
  <c r="L43" i="1"/>
  <c r="G43" i="1"/>
  <c r="F43" i="1"/>
  <c r="M42" i="1"/>
  <c r="L42" i="1"/>
  <c r="G42" i="1"/>
  <c r="F42" i="1"/>
  <c r="E41" i="1"/>
  <c r="E46" i="1" s="1"/>
  <c r="D41" i="1"/>
  <c r="G41" i="1" s="1"/>
  <c r="M40" i="1"/>
  <c r="L40" i="1"/>
  <c r="G40" i="1"/>
  <c r="F40" i="1"/>
  <c r="M39" i="1"/>
  <c r="L39" i="1"/>
  <c r="G39" i="1"/>
  <c r="F39" i="1"/>
  <c r="E38" i="1"/>
  <c r="E45" i="1" s="1"/>
  <c r="D38" i="1"/>
  <c r="G38" i="1" s="1"/>
  <c r="E37" i="1"/>
  <c r="E44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E32" i="1"/>
  <c r="D32" i="1"/>
  <c r="G32" i="1" s="1"/>
  <c r="E31" i="1"/>
  <c r="D31" i="1"/>
  <c r="G31" i="1" s="1"/>
  <c r="M30" i="1"/>
  <c r="L30" i="1"/>
  <c r="G30" i="1"/>
  <c r="F30" i="1"/>
  <c r="M26" i="1"/>
  <c r="L26" i="1"/>
  <c r="G26" i="1"/>
  <c r="F26" i="1"/>
  <c r="M25" i="1"/>
  <c r="L25" i="1"/>
  <c r="G25" i="1"/>
  <c r="F25" i="1"/>
  <c r="E24" i="1"/>
  <c r="E29" i="1" s="1"/>
  <c r="D24" i="1"/>
  <c r="G24" i="1" s="1"/>
  <c r="M23" i="1"/>
  <c r="L23" i="1"/>
  <c r="G23" i="1"/>
  <c r="F23" i="1"/>
  <c r="M22" i="1"/>
  <c r="L22" i="1"/>
  <c r="G22" i="1"/>
  <c r="F22" i="1"/>
  <c r="E21" i="1"/>
  <c r="E28" i="1" s="1"/>
  <c r="D21" i="1"/>
  <c r="G21" i="1" s="1"/>
  <c r="E20" i="1"/>
  <c r="E27" i="1" s="1"/>
  <c r="D20" i="1"/>
  <c r="G20" i="1" s="1"/>
  <c r="M19" i="1"/>
  <c r="L19" i="1"/>
  <c r="G19" i="1"/>
  <c r="F19" i="1"/>
  <c r="M13" i="1"/>
  <c r="L13" i="1"/>
  <c r="G13" i="1"/>
  <c r="F13" i="1"/>
  <c r="M12" i="1"/>
  <c r="L12" i="1"/>
  <c r="G12" i="1"/>
  <c r="F12" i="1"/>
  <c r="E11" i="1"/>
  <c r="E16" i="1" s="1"/>
  <c r="D11" i="1"/>
  <c r="G11" i="1" s="1"/>
  <c r="M10" i="1"/>
  <c r="L10" i="1"/>
  <c r="G10" i="1"/>
  <c r="F10" i="1"/>
  <c r="M9" i="1"/>
  <c r="L9" i="1"/>
  <c r="G9" i="1"/>
  <c r="F9" i="1"/>
  <c r="E8" i="1"/>
  <c r="E15" i="1" s="1"/>
  <c r="D8" i="1"/>
  <c r="G8" i="1" s="1"/>
  <c r="D7" i="1"/>
  <c r="D14" i="1" l="1"/>
  <c r="D16" i="1"/>
  <c r="D28" i="1"/>
  <c r="D29" i="1"/>
  <c r="D46" i="1"/>
  <c r="F7" i="1"/>
  <c r="F8" i="1"/>
  <c r="F11" i="1"/>
  <c r="F20" i="1"/>
  <c r="F21" i="1"/>
  <c r="F24" i="1"/>
  <c r="F31" i="1"/>
  <c r="F32" i="1"/>
  <c r="F38" i="1"/>
  <c r="F41" i="1"/>
  <c r="F48" i="1"/>
  <c r="F49" i="1"/>
  <c r="F52" i="1"/>
  <c r="D15" i="1"/>
  <c r="D17" i="1"/>
  <c r="D18" i="1"/>
  <c r="D27" i="1"/>
  <c r="D37" i="1"/>
  <c r="D45" i="1"/>
  <c r="E7" i="1"/>
  <c r="G27" i="1" l="1"/>
  <c r="F27" i="1"/>
  <c r="G16" i="1"/>
  <c r="F16" i="1"/>
  <c r="E18" i="1"/>
  <c r="G18" i="1" s="1"/>
  <c r="E17" i="1"/>
  <c r="G17" i="1" s="1"/>
  <c r="E14" i="1"/>
  <c r="G14" i="1" s="1"/>
  <c r="F18" i="1"/>
  <c r="G46" i="1"/>
  <c r="F46" i="1"/>
  <c r="G45" i="1"/>
  <c r="F45" i="1"/>
  <c r="G29" i="1"/>
  <c r="F29" i="1"/>
  <c r="G7" i="1"/>
  <c r="G37" i="1"/>
  <c r="F37" i="1"/>
  <c r="D44" i="1"/>
  <c r="G15" i="1"/>
  <c r="F15" i="1"/>
  <c r="G28" i="1"/>
  <c r="F28" i="1"/>
  <c r="G44" i="1" l="1"/>
  <c r="F44" i="1"/>
  <c r="F17" i="1"/>
  <c r="F14" i="1"/>
</calcChain>
</file>

<file path=xl/sharedStrings.xml><?xml version="1.0" encoding="utf-8"?>
<sst xmlns="http://schemas.openxmlformats.org/spreadsheetml/2006/main" count="194" uniqueCount="116">
  <si>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</si>
  <si>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</si>
  <si>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</si>
  <si>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</si>
  <si>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</si>
  <si>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</si>
  <si>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</si>
  <si>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</si>
  <si>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</si>
  <si>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</si>
  <si>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</si>
  <si>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</si>
  <si>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</si>
  <si>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</si>
  <si>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</si>
  <si>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</si>
  <si>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</si>
  <si>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</si>
  <si>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</si>
  <si>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</si>
  <si>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</si>
  <si>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</si>
  <si>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</si>
  <si>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</si>
  <si>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</si>
  <si>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</si>
  <si>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</si>
  <si>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</si>
  <si>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</si>
  <si>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</si>
  <si>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</si>
  <si>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</si>
  <si>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</si>
  <si>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</si>
  <si>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</si>
  <si>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</si>
  <si>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</si>
  <si>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</si>
  <si>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</si>
  <si>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</si>
  <si>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</si>
  <si>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</si>
  <si>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</si>
  <si>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</si>
  <si>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</si>
  <si>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</si>
  <si>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</si>
  <si>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</si>
  <si>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</si>
  <si>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</si>
  <si>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</si>
  <si>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</si>
  <si>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</si>
  <si>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</si>
  <si>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</si>
  <si>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</si>
  <si>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</si>
  <si>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</si>
  <si>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</si>
  <si>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</si>
  <si>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</si>
  <si>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</si>
  <si>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</si>
  <si>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</si>
  <si>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</si>
  <si>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</si>
  <si>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</si>
  <si>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</si>
  <si>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</si>
  <si>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</si>
  <si>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</si>
  <si>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</si>
  <si>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</si>
  <si>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</si>
  <si>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</si>
  <si>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</si>
  <si>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</si>
  <si>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</si>
  <si>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</si>
  <si>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</si>
  <si>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</si>
  <si>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</si>
  <si>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</si>
  <si>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</si>
  <si>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</si>
  <si>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</si>
  <si>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</si>
  <si>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</si>
  <si>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</si>
  <si>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</si>
  <si>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</si>
  <si>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</si>
  <si>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</si>
  <si>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</si>
  <si>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</si>
  <si>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</si>
  <si>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</si>
  <si>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</si>
  <si>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</si>
  <si>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</si>
  <si>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</si>
  <si>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</si>
  <si>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</si>
  <si>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</si>
  <si>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</si>
  <si>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</si>
  <si>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</si>
  <si>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</si>
  <si>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</si>
  <si>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</si>
  <si>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 xml:space="preserve">Согласно открытых данных из Единого реестра субъектов МСП
</t>
  </si>
  <si>
    <t>снижение показателя обусловлено переходом субъектов МСП на новый налоговый режим «НПД» (самозанятые), в настоящее время на территории МО Гулькевичский район зарегистрировано более 769 «самозанятых».</t>
  </si>
  <si>
    <t>В условиях ухудшения ситуации в результате распространения новой коронавирусной инфекции на предприятиях произошло снижение численности работников</t>
  </si>
  <si>
    <t>В связи с действующими технологиями по производительности труда и модернизированными технологиями в оборудовании связано оптимизация сотрудников предприятия</t>
  </si>
  <si>
    <t>Отсутствует необходимый комментарий!</t>
  </si>
  <si>
    <t>Динамика развития малого и среднего предпринимательства в Гулькевичском районе по итогам 1 полугодия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</si>
</sst>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Normal="100" workbookViewId="0">
      <selection activeCell="B4" sqref="B4:F4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115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2798</v>
      </c>
      <c r="E7" s="19">
        <f>E8+E11</f>
        <v>2963</v>
      </c>
      <c r="F7" s="20">
        <f t="shared" ref="F7:F38" si="0">D7-E7</f>
        <v>-165</v>
      </c>
      <c r="G7" s="21">
        <f t="shared" ref="G7:G38" si="1">D7/E7-1</f>
        <v>-5.5686803914951066E-2</v>
      </c>
      <c r="H7" s="22" t="s">
        <v>114</v>
      </c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16</v>
      </c>
      <c r="E8" s="26">
        <f>E9+E10</f>
        <v>16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 x14ac:dyDescent="0.2">
      <c r="A9" s="17" t="s">
        <v>18</v>
      </c>
      <c r="B9" s="27" t="s">
        <v>19</v>
      </c>
      <c r="C9" s="28" t="s">
        <v>15</v>
      </c>
      <c r="D9" s="29">
        <v>16</v>
      </c>
      <c r="E9" s="29">
        <v>16</v>
      </c>
      <c r="F9" s="20">
        <f t="shared" si="0"/>
        <v>0</v>
      </c>
      <c r="G9" s="21">
        <f t="shared" si="1"/>
        <v>0</v>
      </c>
      <c r="H9" s="22"/>
      <c r="J9" s="23">
        <v>16</v>
      </c>
      <c r="K9" s="23">
        <v>16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2782</v>
      </c>
      <c r="E11" s="30">
        <f>E12+E13</f>
        <v>2947</v>
      </c>
      <c r="F11" s="20">
        <f t="shared" si="0"/>
        <v>-165</v>
      </c>
      <c r="G11" s="21">
        <f t="shared" si="1"/>
        <v>-5.5989141499830364E-2</v>
      </c>
      <c r="H11" s="22" t="s">
        <v>114</v>
      </c>
      <c r="J11" s="23"/>
      <c r="K11" s="23"/>
      <c r="L11" s="23"/>
      <c r="M11" s="23"/>
    </row>
    <row r="12" spans="1:13" ht="26.1" customHeight="1" x14ac:dyDescent="0.2">
      <c r="A12" s="17" t="s">
        <v>24</v>
      </c>
      <c r="B12" s="27" t="s">
        <v>19</v>
      </c>
      <c r="C12" s="28" t="s">
        <v>15</v>
      </c>
      <c r="D12" s="29">
        <v>372</v>
      </c>
      <c r="E12" s="29">
        <v>419</v>
      </c>
      <c r="F12" s="20">
        <f t="shared" si="0"/>
        <v>-47</v>
      </c>
      <c r="G12" s="21">
        <f t="shared" si="1"/>
        <v>-0.11217183770883055</v>
      </c>
      <c r="H12" s="22" t="s">
        <v>110</v>
      </c>
      <c r="J12" s="23">
        <v>372</v>
      </c>
      <c r="K12" s="23">
        <v>419</v>
      </c>
      <c r="L12" s="23">
        <f>D12-J12</f>
        <v>0</v>
      </c>
      <c r="M12" s="23">
        <f>E12-K12</f>
        <v>0</v>
      </c>
    </row>
    <row r="13" spans="1:13" ht="59.1" customHeight="1" x14ac:dyDescent="0.2">
      <c r="A13" s="17" t="s">
        <v>25</v>
      </c>
      <c r="B13" s="27" t="s">
        <v>21</v>
      </c>
      <c r="C13" s="28" t="s">
        <v>15</v>
      </c>
      <c r="D13" s="29">
        <v>2410</v>
      </c>
      <c r="E13" s="29">
        <v>2528</v>
      </c>
      <c r="F13" s="20">
        <f t="shared" si="0"/>
        <v>-118</v>
      </c>
      <c r="G13" s="21">
        <f t="shared" si="1"/>
        <v>-4.6677215189873444E-2</v>
      </c>
      <c r="H13" s="22" t="s">
        <v>111</v>
      </c>
      <c r="J13" s="23">
        <v>2410</v>
      </c>
      <c r="K13" s="23">
        <v>2528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85.252894576477757</v>
      </c>
      <c r="E14" s="31">
        <f>E7/E19*100</f>
        <v>81.067031463748279</v>
      </c>
      <c r="F14" s="20">
        <f t="shared" si="0"/>
        <v>4.1858631127294785</v>
      </c>
      <c r="G14" s="21">
        <f t="shared" si="1"/>
        <v>5.1634592227560727E-2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0.48750761730652042</v>
      </c>
      <c r="E15" s="33">
        <f>E8/E19*100</f>
        <v>0.43775649794801641</v>
      </c>
      <c r="F15" s="20">
        <f t="shared" si="0"/>
        <v>4.9751119358504015E-2</v>
      </c>
      <c r="G15" s="21">
        <f t="shared" si="1"/>
        <v>0.11365021328458269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84.765386959171238</v>
      </c>
      <c r="E16" s="33">
        <f>E11/E19*100</f>
        <v>80.629274965800263</v>
      </c>
      <c r="F16" s="20">
        <f t="shared" si="0"/>
        <v>4.1361119933709745</v>
      </c>
      <c r="G16" s="21">
        <f t="shared" si="1"/>
        <v>5.129789391167594E-2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282.98070310287636</v>
      </c>
      <c r="E17" s="31">
        <f>E7/E36*10000</f>
        <v>299.67433298946133</v>
      </c>
      <c r="F17" s="20">
        <f t="shared" si="0"/>
        <v>-16.693629886584972</v>
      </c>
      <c r="G17" s="21">
        <f t="shared" si="1"/>
        <v>-5.570590487364846E-2</v>
      </c>
      <c r="H17" s="22" t="s">
        <v>114</v>
      </c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28.298070310287635</v>
      </c>
      <c r="E18" s="31">
        <f>E7/E36*1000</f>
        <v>29.967433298946133</v>
      </c>
      <c r="F18" s="20">
        <f t="shared" si="0"/>
        <v>-1.6693629886584986</v>
      </c>
      <c r="G18" s="21">
        <f t="shared" si="1"/>
        <v>-5.570590487364846E-2</v>
      </c>
      <c r="H18" s="22" t="s">
        <v>114</v>
      </c>
      <c r="J18" s="23"/>
      <c r="K18" s="23"/>
      <c r="L18" s="23"/>
      <c r="M18" s="23"/>
    </row>
    <row r="19" spans="1:13" ht="48" customHeight="1" x14ac:dyDescent="0.25">
      <c r="A19" s="17" t="s">
        <v>37</v>
      </c>
      <c r="B19" s="18" t="s">
        <v>38</v>
      </c>
      <c r="C19" s="16" t="s">
        <v>15</v>
      </c>
      <c r="D19" s="29">
        <v>3282</v>
      </c>
      <c r="E19" s="29">
        <v>3655</v>
      </c>
      <c r="F19" s="20">
        <f t="shared" si="0"/>
        <v>-373</v>
      </c>
      <c r="G19" s="21">
        <f t="shared" si="1"/>
        <v>-0.10205198358413137</v>
      </c>
      <c r="H19" s="22" t="s">
        <v>112</v>
      </c>
      <c r="J19" s="23">
        <v>3282</v>
      </c>
      <c r="K19" s="23">
        <v>3655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9286</v>
      </c>
      <c r="E20" s="19">
        <f>E10+E13+E21+E24</f>
        <v>9199</v>
      </c>
      <c r="F20" s="20">
        <f t="shared" si="0"/>
        <v>87</v>
      </c>
      <c r="G20" s="21">
        <f t="shared" si="1"/>
        <v>9.457549733666637E-3</v>
      </c>
      <c r="H20" s="22"/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2068</v>
      </c>
      <c r="E21" s="30">
        <f>E22+E23</f>
        <v>1864</v>
      </c>
      <c r="F21" s="20">
        <f t="shared" si="0"/>
        <v>204</v>
      </c>
      <c r="G21" s="21">
        <f t="shared" si="1"/>
        <v>0.10944206008583701</v>
      </c>
      <c r="H21" s="22"/>
      <c r="J21" s="23"/>
      <c r="K21" s="23"/>
      <c r="L21" s="23"/>
      <c r="M21" s="23"/>
    </row>
    <row r="22" spans="1:13" ht="18.75" x14ac:dyDescent="0.2">
      <c r="A22" s="17" t="s">
        <v>43</v>
      </c>
      <c r="B22" s="27" t="s">
        <v>19</v>
      </c>
      <c r="C22" s="28" t="s">
        <v>41</v>
      </c>
      <c r="D22" s="29">
        <v>2068</v>
      </c>
      <c r="E22" s="29">
        <v>1864</v>
      </c>
      <c r="F22" s="20">
        <f t="shared" si="0"/>
        <v>204</v>
      </c>
      <c r="G22" s="21">
        <f t="shared" si="1"/>
        <v>0.10944206008583701</v>
      </c>
      <c r="H22" s="22"/>
      <c r="J22" s="23">
        <v>2068</v>
      </c>
      <c r="K22" s="23">
        <v>1864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4808</v>
      </c>
      <c r="E24" s="30">
        <f>E25+E26</f>
        <v>4807</v>
      </c>
      <c r="F24" s="20">
        <f t="shared" si="0"/>
        <v>1</v>
      </c>
      <c r="G24" s="21">
        <f t="shared" si="1"/>
        <v>2.0802995631363785E-4</v>
      </c>
      <c r="H24" s="22"/>
      <c r="J24" s="23"/>
      <c r="K24" s="23"/>
      <c r="L24" s="23"/>
      <c r="M24" s="23"/>
    </row>
    <row r="25" spans="1:13" ht="48" customHeight="1" x14ac:dyDescent="0.2">
      <c r="A25" s="17" t="s">
        <v>46</v>
      </c>
      <c r="B25" s="27" t="s">
        <v>19</v>
      </c>
      <c r="C25" s="28" t="s">
        <v>41</v>
      </c>
      <c r="D25" s="29">
        <v>2724</v>
      </c>
      <c r="E25" s="29">
        <v>2913</v>
      </c>
      <c r="F25" s="20">
        <f t="shared" si="0"/>
        <v>-189</v>
      </c>
      <c r="G25" s="21">
        <f t="shared" si="1"/>
        <v>-6.4881565396498475E-2</v>
      </c>
      <c r="H25" s="22" t="s">
        <v>112</v>
      </c>
      <c r="J25" s="23">
        <v>2724</v>
      </c>
      <c r="K25" s="23">
        <v>2913</v>
      </c>
      <c r="L25" s="23">
        <f>D25-J25</f>
        <v>0</v>
      </c>
      <c r="M25" s="23">
        <f>E25-K25</f>
        <v>0</v>
      </c>
    </row>
    <row r="26" spans="1:13" ht="18.75" x14ac:dyDescent="0.2">
      <c r="A26" s="17" t="s">
        <v>47</v>
      </c>
      <c r="B26" s="27" t="s">
        <v>21</v>
      </c>
      <c r="C26" s="28" t="s">
        <v>41</v>
      </c>
      <c r="D26" s="29">
        <v>2084</v>
      </c>
      <c r="E26" s="29">
        <v>1894</v>
      </c>
      <c r="F26" s="20">
        <f t="shared" si="0"/>
        <v>190</v>
      </c>
      <c r="G26" s="21">
        <f t="shared" si="1"/>
        <v>0.10031678986272441</v>
      </c>
      <c r="H26" s="22"/>
      <c r="J26" s="23">
        <v>2084</v>
      </c>
      <c r="K26" s="23">
        <v>1894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24.213188704336265</v>
      </c>
      <c r="E27" s="31">
        <f>E20/E30*100</f>
        <v>23.989464350910133</v>
      </c>
      <c r="F27" s="20">
        <f t="shared" si="0"/>
        <v>0.22372435342613173</v>
      </c>
      <c r="G27" s="21">
        <f t="shared" si="1"/>
        <v>9.3259420116083014E-3</v>
      </c>
      <c r="H27" s="22"/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5.3922974629083988</v>
      </c>
      <c r="E28" s="33">
        <f>(E21+E10)/E30*100</f>
        <v>4.8610024513638974</v>
      </c>
      <c r="F28" s="20">
        <f t="shared" si="0"/>
        <v>0.53129501154450143</v>
      </c>
      <c r="G28" s="21">
        <f t="shared" si="1"/>
        <v>0.10929741691354855</v>
      </c>
      <c r="H28" s="22"/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18.820891241427866</v>
      </c>
      <c r="E29" s="33">
        <f>(E13+E24)/E30*100</f>
        <v>19.128461899546238</v>
      </c>
      <c r="F29" s="20">
        <f t="shared" si="0"/>
        <v>-0.30757065811837236</v>
      </c>
      <c r="G29" s="21">
        <f t="shared" si="1"/>
        <v>-1.6079215345885634E-2</v>
      </c>
      <c r="H29" s="22" t="s">
        <v>114</v>
      </c>
      <c r="J29" s="23"/>
      <c r="K29" s="23"/>
      <c r="L29" s="23"/>
      <c r="M29" s="23"/>
    </row>
    <row r="30" spans="1:13" ht="31.5" x14ac:dyDescent="0.2">
      <c r="A30" s="17" t="s">
        <v>54</v>
      </c>
      <c r="B30" s="35" t="s">
        <v>55</v>
      </c>
      <c r="C30" s="16" t="s">
        <v>41</v>
      </c>
      <c r="D30" s="29">
        <v>38351</v>
      </c>
      <c r="E30" s="29">
        <v>38346</v>
      </c>
      <c r="F30" s="20">
        <f t="shared" si="0"/>
        <v>5</v>
      </c>
      <c r="G30" s="21">
        <f t="shared" si="1"/>
        <v>1.303916966568508E-4</v>
      </c>
      <c r="H30" s="22"/>
      <c r="J30" s="23">
        <v>38351</v>
      </c>
      <c r="K30" s="23">
        <v>38346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28.710083278413517</v>
      </c>
      <c r="E31" s="20">
        <f>(E33+E34)/E35*100</f>
        <v>28.405779865612178</v>
      </c>
      <c r="F31" s="20">
        <f t="shared" si="0"/>
        <v>0.30430341280133888</v>
      </c>
      <c r="G31" s="21">
        <f t="shared" si="1"/>
        <v>1.0712728685535078E-2</v>
      </c>
      <c r="H31" s="22"/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16.320172548079803</v>
      </c>
      <c r="E32" s="20">
        <f>E34/E35*100</f>
        <v>17.321757745138846</v>
      </c>
      <c r="F32" s="20">
        <f t="shared" si="0"/>
        <v>-1.0015851970590433</v>
      </c>
      <c r="G32" s="21">
        <f t="shared" si="1"/>
        <v>-5.782237644676258E-2</v>
      </c>
      <c r="H32" s="22" t="s">
        <v>114</v>
      </c>
      <c r="J32" s="23"/>
      <c r="K32" s="23"/>
      <c r="L32" s="23"/>
      <c r="M32" s="23"/>
    </row>
    <row r="33" spans="1:13" ht="31.5" x14ac:dyDescent="0.2">
      <c r="A33" s="17" t="s">
        <v>60</v>
      </c>
      <c r="B33" s="35" t="s">
        <v>61</v>
      </c>
      <c r="C33" s="28" t="s">
        <v>41</v>
      </c>
      <c r="D33" s="29">
        <v>2068</v>
      </c>
      <c r="E33" s="29">
        <v>1864</v>
      </c>
      <c r="F33" s="20">
        <f t="shared" si="0"/>
        <v>204</v>
      </c>
      <c r="G33" s="21">
        <f t="shared" si="1"/>
        <v>0.10944206008583701</v>
      </c>
      <c r="H33" s="22"/>
      <c r="J33" s="23">
        <v>2068</v>
      </c>
      <c r="K33" s="23">
        <v>1864</v>
      </c>
      <c r="L33" s="23">
        <f t="shared" ref="L33:M36" si="2">D33-J33</f>
        <v>0</v>
      </c>
      <c r="M33" s="23">
        <f t="shared" si="2"/>
        <v>0</v>
      </c>
    </row>
    <row r="34" spans="1:13" ht="59.1" customHeight="1" x14ac:dyDescent="0.2">
      <c r="A34" s="17" t="s">
        <v>62</v>
      </c>
      <c r="B34" s="35" t="s">
        <v>63</v>
      </c>
      <c r="C34" s="28" t="s">
        <v>41</v>
      </c>
      <c r="D34" s="29">
        <v>2724</v>
      </c>
      <c r="E34" s="29">
        <v>2913</v>
      </c>
      <c r="F34" s="20">
        <f t="shared" si="0"/>
        <v>-189</v>
      </c>
      <c r="G34" s="21">
        <f t="shared" si="1"/>
        <v>-6.4881565396498475E-2</v>
      </c>
      <c r="H34" s="22" t="s">
        <v>113</v>
      </c>
      <c r="J34" s="23">
        <v>2724</v>
      </c>
      <c r="K34" s="23">
        <v>2913</v>
      </c>
      <c r="L34" s="23">
        <f t="shared" si="2"/>
        <v>0</v>
      </c>
      <c r="M34" s="23">
        <f t="shared" si="2"/>
        <v>0</v>
      </c>
    </row>
    <row r="35" spans="1:13" ht="59.1" customHeight="1" x14ac:dyDescent="0.2">
      <c r="A35" s="17" t="s">
        <v>64</v>
      </c>
      <c r="B35" s="35" t="s">
        <v>65</v>
      </c>
      <c r="C35" s="28" t="s">
        <v>41</v>
      </c>
      <c r="D35" s="29">
        <v>16691</v>
      </c>
      <c r="E35" s="29">
        <v>16817</v>
      </c>
      <c r="F35" s="20">
        <f t="shared" si="0"/>
        <v>-126</v>
      </c>
      <c r="G35" s="21">
        <f t="shared" si="1"/>
        <v>-7.4924183861568849E-3</v>
      </c>
      <c r="H35" s="22" t="s">
        <v>113</v>
      </c>
      <c r="J35" s="23">
        <v>16691</v>
      </c>
      <c r="K35" s="23">
        <v>16817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98876</v>
      </c>
      <c r="E36" s="29">
        <v>98874</v>
      </c>
      <c r="F36" s="20">
        <f t="shared" si="0"/>
        <v>2</v>
      </c>
      <c r="G36" s="21">
        <f t="shared" si="1"/>
        <v>2.0227764629732192E-5</v>
      </c>
      <c r="H36" s="22"/>
      <c r="J36" s="23">
        <v>98876</v>
      </c>
      <c r="K36" s="23">
        <v>98874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13268.5</v>
      </c>
      <c r="E37" s="20">
        <f>E38+E41</f>
        <v>12553</v>
      </c>
      <c r="F37" s="20">
        <f t="shared" si="0"/>
        <v>715.5</v>
      </c>
      <c r="G37" s="21">
        <f t="shared" si="1"/>
        <v>5.6998327093125134E-2</v>
      </c>
      <c r="H37" s="22"/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3119.9</v>
      </c>
      <c r="E38" s="36">
        <f>E39+E40</f>
        <v>2951.7</v>
      </c>
      <c r="F38" s="20">
        <f t="shared" si="0"/>
        <v>168.20000000000027</v>
      </c>
      <c r="G38" s="21">
        <f t="shared" si="1"/>
        <v>5.6984110851373782E-2</v>
      </c>
      <c r="H38" s="22"/>
      <c r="J38" s="23"/>
      <c r="K38" s="23"/>
      <c r="L38" s="23"/>
      <c r="M38" s="23"/>
    </row>
    <row r="39" spans="1:13" ht="18.75" x14ac:dyDescent="0.3">
      <c r="A39" s="17" t="s">
        <v>72</v>
      </c>
      <c r="B39" s="27" t="s">
        <v>19</v>
      </c>
      <c r="C39" s="28" t="s">
        <v>70</v>
      </c>
      <c r="D39" s="37">
        <v>3119.9</v>
      </c>
      <c r="E39" s="37">
        <v>2951.7</v>
      </c>
      <c r="F39" s="20">
        <f t="shared" ref="F39:F70" si="3">D39-E39</f>
        <v>168.20000000000027</v>
      </c>
      <c r="G39" s="21">
        <f t="shared" ref="G39:G58" si="4">D39/E39-1</f>
        <v>5.6984110851373782E-2</v>
      </c>
      <c r="H39" s="22"/>
      <c r="J39" s="23">
        <v>3119.9</v>
      </c>
      <c r="K39" s="23">
        <v>2951.7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10148.6</v>
      </c>
      <c r="E41" s="36">
        <f>E42+E43</f>
        <v>9601.2999999999993</v>
      </c>
      <c r="F41" s="20">
        <f t="shared" si="3"/>
        <v>547.30000000000109</v>
      </c>
      <c r="G41" s="21">
        <f t="shared" si="4"/>
        <v>5.7002697551373327E-2</v>
      </c>
      <c r="H41" s="22"/>
      <c r="J41" s="23"/>
      <c r="K41" s="23"/>
      <c r="L41" s="23"/>
      <c r="M41" s="23"/>
    </row>
    <row r="42" spans="1:13" ht="18.75" x14ac:dyDescent="0.2">
      <c r="A42" s="17" t="s">
        <v>75</v>
      </c>
      <c r="B42" s="27" t="s">
        <v>19</v>
      </c>
      <c r="C42" s="28" t="s">
        <v>70</v>
      </c>
      <c r="D42" s="39">
        <v>7133.5</v>
      </c>
      <c r="E42" s="39">
        <v>6748.8</v>
      </c>
      <c r="F42" s="20">
        <f t="shared" si="3"/>
        <v>384.69999999999982</v>
      </c>
      <c r="G42" s="21">
        <f t="shared" si="4"/>
        <v>5.7002726410621207E-2</v>
      </c>
      <c r="H42" s="22"/>
      <c r="J42" s="23">
        <v>7133.5</v>
      </c>
      <c r="K42" s="23">
        <v>6748.8</v>
      </c>
      <c r="L42" s="23">
        <f>D42-J42</f>
        <v>0</v>
      </c>
      <c r="M42" s="23">
        <f>E42-K42</f>
        <v>0</v>
      </c>
    </row>
    <row r="43" spans="1:13" ht="18.75" x14ac:dyDescent="0.2">
      <c r="A43" s="17" t="s">
        <v>76</v>
      </c>
      <c r="B43" s="27" t="s">
        <v>21</v>
      </c>
      <c r="C43" s="28" t="s">
        <v>70</v>
      </c>
      <c r="D43" s="39">
        <v>3015.1</v>
      </c>
      <c r="E43" s="39">
        <v>2852.5</v>
      </c>
      <c r="F43" s="20">
        <f t="shared" si="3"/>
        <v>162.59999999999991</v>
      </c>
      <c r="G43" s="21">
        <f t="shared" si="4"/>
        <v>5.7002629272567829E-2</v>
      </c>
      <c r="H43" s="22"/>
      <c r="J43" s="23">
        <v>3015.1</v>
      </c>
      <c r="K43" s="23">
        <v>2852.5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889.00000000000011</v>
      </c>
      <c r="E48" s="20">
        <f>E49+E52</f>
        <v>884.8</v>
      </c>
      <c r="F48" s="20">
        <f t="shared" si="3"/>
        <v>4.2000000000001592</v>
      </c>
      <c r="G48" s="21">
        <f t="shared" si="4"/>
        <v>4.746835443038222E-3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210.6</v>
      </c>
      <c r="E49" s="36">
        <f>E50+E51</f>
        <v>208.3</v>
      </c>
      <c r="F49" s="20">
        <f t="shared" si="3"/>
        <v>2.2999999999999829</v>
      </c>
      <c r="G49" s="21">
        <f t="shared" si="4"/>
        <v>1.1041766682669207E-2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210.6</v>
      </c>
      <c r="E50" s="39">
        <v>208.3</v>
      </c>
      <c r="F50" s="20">
        <f t="shared" si="3"/>
        <v>2.2999999999999829</v>
      </c>
      <c r="G50" s="21">
        <f t="shared" si="4"/>
        <v>1.1041766682669207E-2</v>
      </c>
      <c r="H50" s="22"/>
      <c r="J50" s="23">
        <v>210.6</v>
      </c>
      <c r="K50" s="23">
        <v>208.3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678.40000000000009</v>
      </c>
      <c r="E52" s="36">
        <f>E53+E54</f>
        <v>676.5</v>
      </c>
      <c r="F52" s="20">
        <f t="shared" si="3"/>
        <v>1.9000000000000909</v>
      </c>
      <c r="G52" s="21">
        <f t="shared" si="4"/>
        <v>2.8085735402809675E-3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626.70000000000005</v>
      </c>
      <c r="E53" s="39">
        <v>625.4</v>
      </c>
      <c r="F53" s="20">
        <f t="shared" si="3"/>
        <v>1.3000000000000682</v>
      </c>
      <c r="G53" s="21">
        <f t="shared" si="4"/>
        <v>2.0786696514232261E-3</v>
      </c>
      <c r="H53" s="22"/>
      <c r="J53" s="23">
        <v>626.70000000000005</v>
      </c>
      <c r="K53" s="23">
        <v>625.4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51.7</v>
      </c>
      <c r="E54" s="39">
        <v>51.1</v>
      </c>
      <c r="F54" s="20">
        <f t="shared" si="3"/>
        <v>0.60000000000000142</v>
      </c>
      <c r="G54" s="21">
        <f t="shared" si="4"/>
        <v>1.1741682974559797E-2</v>
      </c>
      <c r="H54" s="22"/>
      <c r="J54" s="23">
        <v>51.7</v>
      </c>
      <c r="K54" s="23">
        <v>51.1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1851059025.8800001</v>
      </c>
      <c r="E55" s="43">
        <v>1634480182.1199999</v>
      </c>
      <c r="F55" s="20">
        <f t="shared" si="3"/>
        <v>216578843.76000023</v>
      </c>
      <c r="G55" s="21">
        <f t="shared" si="4"/>
        <v>0.13250625252555026</v>
      </c>
      <c r="H55" s="22"/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315000</v>
      </c>
      <c r="E56" s="19">
        <f>E57+E58</f>
        <v>0</v>
      </c>
      <c r="F56" s="20">
        <f t="shared" si="3"/>
        <v>315000</v>
      </c>
      <c r="G56" s="21" t="e">
        <f t="shared" si="4"/>
        <v>#DIV/0!</v>
      </c>
      <c r="H56" s="22"/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315000</v>
      </c>
      <c r="E57" s="46">
        <v>0</v>
      </c>
      <c r="F57" s="20">
        <f t="shared" si="3"/>
        <v>315000</v>
      </c>
      <c r="G57" s="21" t="e">
        <f t="shared" si="4"/>
        <v>#DIV/0!</v>
      </c>
      <c r="H57" s="22"/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2021-08-02T07:08:55Z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