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риложение 2" sheetId="1" r:id="rId1"/>
  </sheets>
  <calcPr calcId="124519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58" i="1"/>
  <c r="F58"/>
  <c r="G57"/>
  <c r="F57"/>
  <c r="G56"/>
  <c r="E56"/>
  <c r="F56" s="1"/>
  <c r="D56"/>
  <c r="G55"/>
  <c r="F55"/>
  <c r="M54"/>
  <c r="L54"/>
  <c r="G54"/>
  <c r="F54"/>
  <c r="M53"/>
  <c r="L53"/>
  <c r="G53"/>
  <c r="F53"/>
  <c r="E52"/>
  <c r="G52" s="1"/>
  <c r="D52"/>
  <c r="F52" s="1"/>
  <c r="M51"/>
  <c r="L51"/>
  <c r="G51"/>
  <c r="F51"/>
  <c r="M50"/>
  <c r="L50"/>
  <c r="G50"/>
  <c r="F50"/>
  <c r="G49"/>
  <c r="E49"/>
  <c r="D49"/>
  <c r="F49" s="1"/>
  <c r="G48"/>
  <c r="E48"/>
  <c r="D48"/>
  <c r="F48" s="1"/>
  <c r="M47"/>
  <c r="L47"/>
  <c r="G47"/>
  <c r="F47"/>
  <c r="M43"/>
  <c r="L43"/>
  <c r="G43"/>
  <c r="F43"/>
  <c r="M42"/>
  <c r="L42"/>
  <c r="G42"/>
  <c r="F42"/>
  <c r="E41"/>
  <c r="G41" s="1"/>
  <c r="D41"/>
  <c r="F41" s="1"/>
  <c r="M40"/>
  <c r="L40"/>
  <c r="G40"/>
  <c r="F40"/>
  <c r="M39"/>
  <c r="L39"/>
  <c r="G39"/>
  <c r="F39"/>
  <c r="E38"/>
  <c r="G38" s="1"/>
  <c r="D38"/>
  <c r="F38" s="1"/>
  <c r="E37"/>
  <c r="G37" s="1"/>
  <c r="D37"/>
  <c r="F37" s="1"/>
  <c r="M36"/>
  <c r="L36"/>
  <c r="G36"/>
  <c r="F36"/>
  <c r="M35"/>
  <c r="L35"/>
  <c r="G35"/>
  <c r="F35"/>
  <c r="M34"/>
  <c r="L34"/>
  <c r="G34"/>
  <c r="F34"/>
  <c r="M33"/>
  <c r="L33"/>
  <c r="G33"/>
  <c r="F33"/>
  <c r="E32"/>
  <c r="G32" s="1"/>
  <c r="D32"/>
  <c r="F32" s="1"/>
  <c r="E31"/>
  <c r="G31" s="1"/>
  <c r="D31"/>
  <c r="F31" s="1"/>
  <c r="M30"/>
  <c r="L30"/>
  <c r="G30"/>
  <c r="F30"/>
  <c r="M26"/>
  <c r="L26"/>
  <c r="G26"/>
  <c r="F26"/>
  <c r="M25"/>
  <c r="L25"/>
  <c r="G25"/>
  <c r="F25"/>
  <c r="E24"/>
  <c r="G24" s="1"/>
  <c r="D24"/>
  <c r="F24" s="1"/>
  <c r="M23"/>
  <c r="L23"/>
  <c r="G23"/>
  <c r="F23"/>
  <c r="M22"/>
  <c r="L22"/>
  <c r="G22"/>
  <c r="F22"/>
  <c r="F21"/>
  <c r="E21"/>
  <c r="E28" s="1"/>
  <c r="D21"/>
  <c r="G21" s="1"/>
  <c r="F20"/>
  <c r="E20"/>
  <c r="E27" s="1"/>
  <c r="D20"/>
  <c r="G20" s="1"/>
  <c r="M19"/>
  <c r="L19"/>
  <c r="G19"/>
  <c r="F19"/>
  <c r="M13"/>
  <c r="L13"/>
  <c r="G13"/>
  <c r="F13"/>
  <c r="M12"/>
  <c r="L12"/>
  <c r="G12"/>
  <c r="F12"/>
  <c r="F11"/>
  <c r="E11"/>
  <c r="E16" s="1"/>
  <c r="D11"/>
  <c r="G11" s="1"/>
  <c r="M10"/>
  <c r="L10"/>
  <c r="G10"/>
  <c r="F10"/>
  <c r="M9"/>
  <c r="L9"/>
  <c r="G9"/>
  <c r="F9"/>
  <c r="F8"/>
  <c r="E8"/>
  <c r="E15" s="1"/>
  <c r="D8"/>
  <c r="G8" s="1"/>
  <c r="D7"/>
  <c r="E7" l="1"/>
  <c r="G7" s="1"/>
  <c r="E29"/>
  <c r="E44"/>
  <c r="E45"/>
  <c r="E46"/>
  <c r="D14"/>
  <c r="D15"/>
  <c r="D16"/>
  <c r="D17"/>
  <c r="D18"/>
  <c r="D27"/>
  <c r="D28"/>
  <c r="D29"/>
  <c r="D44"/>
  <c r="D45"/>
  <c r="D46"/>
  <c r="G16" l="1"/>
  <c r="F16"/>
  <c r="F29"/>
  <c r="G29"/>
  <c r="F7"/>
  <c r="E18"/>
  <c r="E17"/>
  <c r="E14"/>
  <c r="F46"/>
  <c r="G46"/>
  <c r="F44"/>
  <c r="G44"/>
  <c r="G14"/>
  <c r="F14"/>
  <c r="F28"/>
  <c r="G28"/>
  <c r="F17"/>
  <c r="G17"/>
  <c r="F18"/>
  <c r="G18"/>
  <c r="F45"/>
  <c r="G45"/>
  <c r="F27"/>
  <c r="G27"/>
  <c r="F15"/>
  <c r="G15"/>
</calcChain>
</file>

<file path=xl/sharedStrings.xml><?xml version="1.0" encoding="utf-8"?>
<sst xmlns="http://schemas.openxmlformats.org/spreadsheetml/2006/main" count="190" uniqueCount="114">
  <si>
    <t>Приложение № 2
к письму департамента от
__________№_____________</t>
  </si>
  <si>
    <t xml:space="preserve">  </t>
  </si>
  <si>
    <t>Прогнозы</t>
  </si>
  <si>
    <t>Разница с прогнозом</t>
  </si>
  <si>
    <t>№ п/п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</si>
  <si>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</si>
  <si>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</si>
  <si>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</si>
  <si>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</si>
  <si>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Динамика в абсолютном выражении</t>
  </si>
  <si>
    <t>Динамика в % выражении</t>
  </si>
  <si>
    <t>Примечание</t>
  </si>
  <si>
    <t>2017 г.</t>
  </si>
  <si>
    <t>2016 г.</t>
  </si>
  <si>
    <t>Количество субъектов малого и среднего  предпринимательства</t>
  </si>
  <si>
    <t>единиц</t>
  </si>
  <si>
    <t>1.1</t>
  </si>
  <si>
    <t>средние предприятия-всего</t>
  </si>
  <si>
    <t>1.1.1</t>
  </si>
  <si>
    <t>юридические лица</t>
  </si>
  <si>
    <t>1.1.2</t>
  </si>
  <si>
    <t>индивидуальные предприниматели</t>
  </si>
  <si>
    <t>1.2</t>
  </si>
  <si>
    <t>малые предприятия - всего</t>
  </si>
  <si>
    <t>1.2.1</t>
  </si>
  <si>
    <t>1.2.2</t>
  </si>
  <si>
    <t>2</t>
  </si>
  <si>
    <r>
      <rPr>
        <b/>
        <sz val="12"/>
        <rFont val="Times New Roman"/>
        <family val="1"/>
        <charset val="204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  <charset val="204"/>
      </rPr>
      <t>муниципального района, городского округа</t>
    </r>
  </si>
  <si>
    <t>%</t>
  </si>
  <si>
    <t>2.1</t>
  </si>
  <si>
    <t>доля количества  субъектов среднего предпринимательства</t>
  </si>
  <si>
    <t>2.2</t>
  </si>
  <si>
    <t>доля количества  субъектов малого предпринимательства</t>
  </si>
  <si>
    <t>3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</si>
  <si>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</si>
  <si>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4</t>
  </si>
  <si>
    <r>
      <rPr>
        <b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</si>
  <si>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5</t>
  </si>
  <si>
    <r>
      <rPr>
        <b/>
        <sz val="12"/>
        <rFont val="Times New Roman"/>
        <family val="1"/>
        <charset val="204"/>
      </rPr>
      <t xml:space="preserve">Количество всех хозяйствующих субъектов </t>
    </r>
    <r>
      <rPr>
        <sz val="12"/>
        <rFont val="Times New Roman"/>
        <family val="1"/>
        <charset val="204"/>
      </rPr>
      <t xml:space="preserve">в муниципальном районе, городском округе </t>
    </r>
  </si>
  <si>
    <t>6</t>
  </si>
  <si>
    <t>Численность населения занятого в малом и среденем предпринимательстве - всего</t>
  </si>
  <si>
    <t>человек</t>
  </si>
  <si>
    <t>6.1</t>
  </si>
  <si>
    <t>6.1.1</t>
  </si>
  <si>
    <t>6.1.2</t>
  </si>
  <si>
    <t>6.2</t>
  </si>
  <si>
    <t>6.2.1</t>
  </si>
  <si>
    <t>6.2.2</t>
  </si>
  <si>
    <t>7</t>
  </si>
  <si>
    <r>
      <rPr>
        <b/>
        <sz val="12"/>
        <rFont val="Times New Roman"/>
        <family val="1"/>
        <charset val="204"/>
      </rP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  <charset val="204"/>
      </rPr>
      <t>муниципального района, городского округа Краснодарского края</t>
    </r>
  </si>
  <si>
    <t>7.1</t>
  </si>
  <si>
    <t>доля  численности населения занятого в среднем предпринимательстве</t>
  </si>
  <si>
    <t>7.2</t>
  </si>
  <si>
    <t>доля  численности населения занятого в малом предпринимательстве</t>
  </si>
  <si>
    <t>8</t>
  </si>
  <si>
    <t>Численность населения занятого в экономике муниципального района, городского округа</t>
  </si>
  <si>
    <t>9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</si>
  <si>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и средних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</si>
  <si>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10</t>
  </si>
  <si>
    <r>
      <rPr>
        <b/>
        <sz val="12"/>
        <rFont val="Times New Roman"/>
        <family val="1"/>
        <charset val="204"/>
      </rPr>
      <t xml:space="preserve">Доля среднесписочной численности работников 
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малых предприятий </t>
    </r>
    <r>
      <rPr>
        <sz val="12"/>
        <rFont val="Times New Roman"/>
        <family val="1"/>
        <charset val="204"/>
      </rPr>
      <t>(юридических лиц)</t>
    </r>
    <r>
      <rPr>
        <b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>(без внешних совместителей)</t>
    </r>
    <r>
      <rPr>
        <b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>(юридических лиц)</t>
    </r>
  </si>
  <si>
    <t>11</t>
  </si>
  <si>
    <r>
      <rPr>
        <b/>
        <sz val="12"/>
        <rFont val="Times New Roman"/>
        <family val="1"/>
        <charset val="204"/>
      </rPr>
      <t>Среднесписочная численность работнико</t>
    </r>
    <r>
      <rPr>
        <sz val="12"/>
        <rFont val="Times New Roman"/>
        <family val="1"/>
        <charset val="204"/>
      </rPr>
      <t xml:space="preserve">в (без внешних совместителей) </t>
    </r>
    <r>
      <rPr>
        <b/>
        <sz val="12"/>
        <rFont val="Times New Roman"/>
        <family val="1"/>
        <charset val="204"/>
      </rPr>
      <t>средних предприятий</t>
    </r>
    <r>
      <rPr>
        <sz val="12"/>
        <rFont val="Times New Roman"/>
        <family val="1"/>
        <charset val="204"/>
      </rPr>
      <t xml:space="preserve"> (юридических лиц)  </t>
    </r>
  </si>
  <si>
    <t>12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</si>
  <si>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малых предприятий</t>
    </r>
    <r>
      <rPr>
        <sz val="12"/>
        <rFont val="Times New Roman"/>
        <family val="1"/>
        <charset val="204"/>
      </rPr>
      <t xml:space="preserve"> (юридических лиц) </t>
    </r>
  </si>
  <si>
    <t>13</t>
  </si>
  <si>
    <r>
      <rPr>
        <b/>
        <sz val="12"/>
        <rFont val="Times New Roman"/>
        <family val="1"/>
        <charset val="204"/>
      </rPr>
      <t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/>
        <sz val="12"/>
        <rFont val="Times New Roman"/>
        <family val="1"/>
        <charset val="204"/>
      </rPr>
      <t>всех предприятий и организаций</t>
    </r>
    <r>
      <rPr>
        <sz val="12"/>
        <rFont val="Times New Roman"/>
        <family val="1"/>
        <charset val="204"/>
      </rPr>
      <t xml:space="preserve"> (юридических лиц)</t>
    </r>
  </si>
  <si>
    <t>14</t>
  </si>
  <si>
    <r>
      <rPr>
        <b/>
        <sz val="12"/>
        <rFont val="Times New Roman"/>
        <family val="1"/>
        <charset val="204"/>
      </rPr>
      <t xml:space="preserve">Численность постоянного населения </t>
    </r>
    <r>
      <rPr>
        <sz val="12"/>
        <rFont val="Times New Roman"/>
        <family val="1"/>
        <charset val="204"/>
      </rPr>
      <t>муниципального района, городского округа (на конец года)</t>
    </r>
  </si>
  <si>
    <t>15</t>
  </si>
  <si>
    <t>Оборот субъектов малого и среднего  предпринимательства - всего</t>
  </si>
  <si>
    <t>млн.руб.</t>
  </si>
  <si>
    <t>15.1</t>
  </si>
  <si>
    <t>15.1.1</t>
  </si>
  <si>
    <t>15.1.2</t>
  </si>
  <si>
    <t>15.2</t>
  </si>
  <si>
    <t>15.2.1</t>
  </si>
  <si>
    <t>15.2.2</t>
  </si>
  <si>
    <t>16</t>
  </si>
  <si>
    <r>
      <rPr>
        <b/>
        <sz val="12"/>
        <rFont val="Times New Roman"/>
        <family val="1"/>
        <charset val="204"/>
      </rPr>
      <t xml:space="preserve">Доля оборота субъектов малого и среднего предпринимательства в общем обороте всех хозяйствующих субъектов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</si>
  <si>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16.1</t>
  </si>
  <si>
    <t>доля  оборота субъектов среднего предпринимательства</t>
  </si>
  <si>
    <t>16.2</t>
  </si>
  <si>
    <t>доля  оборота субъектов малого предпринимательства</t>
  </si>
  <si>
    <t>17</t>
  </si>
  <si>
    <r>
      <rPr>
        <b/>
        <sz val="12"/>
        <rFont val="Times New Roman"/>
        <family val="1"/>
        <charset val="204"/>
      </rPr>
      <t xml:space="preserve">Оборот всех хозяйствующих субъектов 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</si>
  <si>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>18</t>
  </si>
  <si>
    <t>Объем инвестиций в основной капитал субъектов  малого и среднего предпринимательства</t>
  </si>
  <si>
    <t>18.1</t>
  </si>
  <si>
    <t>18.1.1</t>
  </si>
  <si>
    <t>18.1.2</t>
  </si>
  <si>
    <t>18.2</t>
  </si>
  <si>
    <t>18.2.1</t>
  </si>
  <si>
    <t>18.2.2</t>
  </si>
  <si>
    <t>19</t>
  </si>
  <si>
    <t>Общий объем всех расходов бюджета муниципального района, городского округа</t>
  </si>
  <si>
    <t>рублей</t>
  </si>
  <si>
    <t>19.1</t>
  </si>
  <si>
    <t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</si>
  <si>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>19.1.1</t>
  </si>
  <si>
    <t>фактические средства бюджета муниципального района, городского округа (местный бюджет без учета краевых и федеральных средств)</t>
  </si>
  <si>
    <t>19.1.2</t>
  </si>
  <si>
    <t>фактические средства краевого и федерального бюджетов (софинансирование)</t>
  </si>
  <si>
    <t>Заместитель главы муниципального района (городского округа) Краснодарского края</t>
  </si>
  <si>
    <t>(подпись)</t>
  </si>
  <si>
    <t>(Ф.И.О.)</t>
  </si>
  <si>
    <t xml:space="preserve">исп.: ФИО </t>
  </si>
  <si>
    <t xml:space="preserve">тел.: </t>
  </si>
  <si>
    <t xml:space="preserve">Примечание: </t>
  </si>
  <si>
    <t>1. Данные по малым предприятиям заполняются с учетом микропредпритяий.</t>
  </si>
  <si>
    <t>2. Таблица заполняется нарастающим итогом.</t>
  </si>
  <si>
    <t>Динамика развития малого и среднего предпринимательства в Гулькевичском районе по итогам 1 квартала 2022 года</t>
  </si>
  <si>
    <t xml:space="preserve">В условиях нестабильной экономической ситуации и переходом в категорию самозанятых произошло снижение количества субъектов </t>
  </si>
  <si>
    <t>В условиях ухудшения ситуации в результате распространения новой коронавирусной инфекции на предприятиях произошло снижение численности работников</t>
  </si>
  <si>
    <t>Отсутствует необходимый комментарий!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</si>
</sst>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4">
    <font>
      <sz val="9"/>
      <name val="Arial"/>
      <family val="2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sz val="9"/>
      <name val="Times New Roman"/>
      <family val="1"/>
      <charset val="1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top" wrapText="1"/>
    </xf>
  </cellStyleXfs>
  <cellXfs count="62">
    <xf numFmtId="0" fontId="0" fillId="0" borderId="0" xfId="0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" fontId="5" fillId="0" borderId="0" xfId="0" applyNumberFormat="1" applyFont="1" applyBorder="1" applyAlignment="1" applyProtection="1">
      <alignment horizontal="center" wrapText="1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" fontId="1" fillId="0" borderId="0" xfId="0" applyNumberFormat="1" applyFont="1" applyAlignment="1" applyProtection="1"/>
    <xf numFmtId="1" fontId="1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Protection="1">
      <alignment vertical="top" wrapText="1"/>
    </xf>
    <xf numFmtId="1" fontId="5" fillId="0" borderId="0" xfId="0" applyNumberFormat="1" applyFont="1" applyBorder="1" applyAlignment="1" applyProtection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 applyProtection="1">
      <alignment wrapText="1"/>
    </xf>
    <xf numFmtId="3" fontId="8" fillId="0" borderId="1" xfId="0" applyNumberFormat="1" applyFont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/>
    </xf>
    <xf numFmtId="10" fontId="8" fillId="0" borderId="1" xfId="0" applyNumberFormat="1" applyFont="1" applyBorder="1" applyAlignment="1" applyProtection="1">
      <alignment horizontal="center" vertical="center"/>
    </xf>
    <xf numFmtId="0" fontId="9" fillId="0" borderId="1" xfId="0" applyFont="1" applyBorder="1">
      <alignment vertical="top" wrapText="1"/>
    </xf>
    <xf numFmtId="0" fontId="0" fillId="0" borderId="1" xfId="0" applyBorder="1">
      <alignment vertical="top" wrapText="1"/>
    </xf>
    <xf numFmtId="1" fontId="10" fillId="0" borderId="1" xfId="0" applyNumberFormat="1" applyFont="1" applyBorder="1" applyAlignment="1" applyProtection="1">
      <alignment horizontal="left" vertical="top" wrapText="1" indent="12"/>
    </xf>
    <xf numFmtId="1" fontId="10" fillId="0" borderId="1" xfId="0" applyNumberFormat="1" applyFont="1" applyBorder="1" applyAlignment="1" applyProtection="1">
      <alignment horizontal="center" vertical="center" wrapText="1"/>
    </xf>
    <xf numFmtId="1" fontId="11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vertical="top" wrapText="1" indent="15"/>
    </xf>
    <xf numFmtId="1" fontId="5" fillId="0" borderId="1" xfId="0" applyNumberFormat="1" applyFont="1" applyBorder="1" applyAlignment="1" applyProtection="1">
      <alignment horizontal="center" vertical="center" wrapText="1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3" fontId="11" fillId="0" borderId="1" xfId="0" applyNumberFormat="1" applyFont="1" applyBorder="1" applyAlignment="1" applyProtection="1">
      <alignment horizontal="center" vertical="center"/>
    </xf>
    <xf numFmtId="165" fontId="8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left" wrapText="1" indent="12"/>
    </xf>
    <xf numFmtId="165" fontId="12" fillId="0" borderId="1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left" wrapText="1"/>
    </xf>
    <xf numFmtId="1" fontId="4" fillId="0" borderId="1" xfId="0" applyNumberFormat="1" applyFont="1" applyBorder="1" applyAlignment="1" applyProtection="1">
      <alignment vertical="top" wrapText="1"/>
    </xf>
    <xf numFmtId="164" fontId="11" fillId="0" borderId="1" xfId="0" applyNumberFormat="1" applyFont="1" applyBorder="1" applyAlignment="1" applyProtection="1">
      <alignment horizontal="center" vertical="center"/>
    </xf>
    <xf numFmtId="165" fontId="12" fillId="0" borderId="1" xfId="0" applyNumberFormat="1" applyFont="1" applyBorder="1" applyAlignment="1" applyProtection="1">
      <alignment horizontal="center"/>
      <protection locked="0"/>
    </xf>
    <xf numFmtId="165" fontId="12" fillId="0" borderId="1" xfId="0" applyNumberFormat="1" applyFont="1" applyBorder="1" applyAlignment="1" applyProtection="1">
      <alignment horizontal="center" vertical="center"/>
      <protection locked="0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wrapText="1" indent="12"/>
    </xf>
    <xf numFmtId="0" fontId="4" fillId="0" borderId="1" xfId="0" applyFont="1" applyBorder="1" applyAlignment="1" applyProtection="1">
      <alignment horizontal="left" wrapText="1" indent="15"/>
    </xf>
    <xf numFmtId="3" fontId="12" fillId="0" borderId="0" xfId="0" applyNumberFormat="1" applyFont="1" applyBorder="1" applyAlignment="1" applyProtection="1">
      <alignment horizontal="center" vertical="center"/>
      <protection locked="0"/>
    </xf>
    <xf numFmtId="1" fontId="13" fillId="0" borderId="0" xfId="0" applyNumberFormat="1" applyFont="1" applyAlignment="1" applyProtection="1">
      <protection locked="0"/>
    </xf>
    <xf numFmtId="1" fontId="13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1" fontId="13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Alignment="1" applyProtection="1">
      <alignment horizontal="left" vertical="top"/>
    </xf>
    <xf numFmtId="1" fontId="13" fillId="0" borderId="0" xfId="0" applyNumberFormat="1" applyFont="1" applyAlignment="1" applyProtection="1">
      <alignment horizontal="center" vertical="center"/>
    </xf>
  </cellXfs>
  <cellStyles count="1">
    <cellStyle name="Обычный" xfId="0" builtinId="0"/>
  </cellStyles>
  <dxfs count="84"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fill>
        <patternFill>
          <bgColor rgb="FFFFCC00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name val="Arial"/>
      </font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67"/>
  <sheetViews>
    <sheetView tabSelected="1" workbookViewId="0">
      <selection activeCell="B18" sqref="B18"/>
    </sheetView>
  </sheetViews>
  <sheetFormatPr defaultRowHeight="12"/>
  <cols>
    <col min="1" max="1" width="8" collapsed="1"/>
    <col min="2" max="2" width="86.42578125" collapsed="1"/>
    <col min="3" max="3" width="10.7109375" collapsed="1"/>
    <col min="4" max="5" width="22.42578125" collapsed="1"/>
    <col min="6" max="7" width="17.85546875" collapsed="1"/>
    <col min="8" max="8" width="54.140625" collapsed="1"/>
    <col min="9" max="9" width="16.42578125" collapsed="1"/>
    <col min="10" max="13" width="14.42578125" collapsed="1"/>
    <col min="14" max="1025" width="16.42578125" collapsed="1"/>
  </cols>
  <sheetData>
    <row r="1" spans="1:13" ht="45.75" customHeight="1">
      <c r="B1" s="7"/>
      <c r="C1" s="8"/>
      <c r="D1" s="7"/>
      <c r="E1" s="6" t="s">
        <v>0</v>
      </c>
      <c r="F1" s="6"/>
      <c r="G1" s="9"/>
    </row>
    <row r="2" spans="1:13">
      <c r="B2" s="7"/>
      <c r="C2" s="7"/>
      <c r="D2" s="7"/>
      <c r="E2" s="7"/>
      <c r="F2" s="10" t="s">
        <v>1</v>
      </c>
      <c r="G2" s="10" t="s">
        <v>1</v>
      </c>
    </row>
    <row r="3" spans="1:13" ht="15.75">
      <c r="B3" s="5"/>
      <c r="C3" s="5"/>
      <c r="D3" s="5"/>
      <c r="E3" s="5"/>
      <c r="F3" s="5"/>
      <c r="G3" s="11"/>
    </row>
    <row r="4" spans="1:13" ht="45.75" customHeight="1">
      <c r="B4" s="4" t="s">
        <v>110</v>
      </c>
      <c r="C4" s="4"/>
      <c r="D4" s="4"/>
      <c r="E4" s="4"/>
      <c r="F4" s="4"/>
      <c r="G4" s="12"/>
      <c r="K4" s="13"/>
    </row>
    <row r="5" spans="1:13" ht="15" customHeight="1">
      <c r="B5" s="3"/>
      <c r="C5" s="3"/>
      <c r="D5" s="3"/>
      <c r="E5" s="3"/>
      <c r="F5" s="3"/>
      <c r="G5" s="14"/>
      <c r="J5" s="2" t="s">
        <v>2</v>
      </c>
      <c r="K5" s="2"/>
      <c r="L5" s="2" t="s">
        <v>3</v>
      </c>
      <c r="M5" s="2"/>
    </row>
    <row r="6" spans="1:13" ht="47.25">
      <c r="A6" s="16" t="s">
        <v>4</v>
      </c>
      <c r="B6" s="16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J6" s="15" t="s">
        <v>12</v>
      </c>
      <c r="K6" s="15" t="s">
        <v>13</v>
      </c>
      <c r="L6" s="15" t="s">
        <v>12</v>
      </c>
      <c r="M6" s="15" t="s">
        <v>13</v>
      </c>
    </row>
    <row r="7" spans="1:13" ht="18.75">
      <c r="A7" s="17">
        <v>1</v>
      </c>
      <c r="B7" s="18" t="s">
        <v>14</v>
      </c>
      <c r="C7" s="16" t="s">
        <v>15</v>
      </c>
      <c r="D7" s="19">
        <f>D8+D11</f>
        <v>2882</v>
      </c>
      <c r="E7" s="19">
        <f>E8+E11</f>
        <v>2824</v>
      </c>
      <c r="F7" s="20">
        <f t="shared" ref="F7:F38" si="0">D7-E7</f>
        <v>58</v>
      </c>
      <c r="G7" s="21">
        <f t="shared" ref="G7:G38" si="1">D7/E7-1</f>
        <v>2.053824362606238E-2</v>
      </c>
      <c r="H7" s="22"/>
      <c r="J7" s="23"/>
      <c r="K7" s="23"/>
      <c r="L7" s="23"/>
      <c r="M7" s="23"/>
    </row>
    <row r="8" spans="1:13" ht="19.5">
      <c r="A8" s="17" t="s">
        <v>16</v>
      </c>
      <c r="B8" s="24" t="s">
        <v>17</v>
      </c>
      <c r="C8" s="25" t="s">
        <v>15</v>
      </c>
      <c r="D8" s="26">
        <f>D9+D10</f>
        <v>16</v>
      </c>
      <c r="E8" s="26">
        <f>E9+E10</f>
        <v>16</v>
      </c>
      <c r="F8" s="20">
        <f t="shared" si="0"/>
        <v>0</v>
      </c>
      <c r="G8" s="21">
        <f t="shared" si="1"/>
        <v>0</v>
      </c>
      <c r="H8" s="22"/>
      <c r="J8" s="23"/>
      <c r="K8" s="23"/>
      <c r="L8" s="23"/>
      <c r="M8" s="23"/>
    </row>
    <row r="9" spans="1:13" ht="18.75">
      <c r="A9" s="17" t="s">
        <v>18</v>
      </c>
      <c r="B9" s="27" t="s">
        <v>19</v>
      </c>
      <c r="C9" s="28" t="s">
        <v>15</v>
      </c>
      <c r="D9" s="29">
        <v>16</v>
      </c>
      <c r="E9" s="29">
        <v>16</v>
      </c>
      <c r="F9" s="20">
        <f t="shared" si="0"/>
        <v>0</v>
      </c>
      <c r="G9" s="21">
        <f t="shared" si="1"/>
        <v>0</v>
      </c>
      <c r="H9" s="22"/>
      <c r="J9" s="23">
        <v>16</v>
      </c>
      <c r="K9" s="23">
        <v>16</v>
      </c>
      <c r="L9" s="23">
        <f>D9-J9</f>
        <v>0</v>
      </c>
      <c r="M9" s="23">
        <f>E9-K9</f>
        <v>0</v>
      </c>
    </row>
    <row r="10" spans="1:13" ht="18.75">
      <c r="A10" s="17" t="s">
        <v>20</v>
      </c>
      <c r="B10" s="27" t="s">
        <v>21</v>
      </c>
      <c r="C10" s="28" t="s">
        <v>15</v>
      </c>
      <c r="D10" s="29">
        <v>0</v>
      </c>
      <c r="E10" s="29">
        <v>0</v>
      </c>
      <c r="F10" s="20">
        <f t="shared" si="0"/>
        <v>0</v>
      </c>
      <c r="G10" s="21" t="e">
        <f t="shared" si="1"/>
        <v>#DIV/0!</v>
      </c>
      <c r="H10" s="22"/>
      <c r="J10" s="23">
        <v>0</v>
      </c>
      <c r="K10" s="23">
        <v>0</v>
      </c>
      <c r="L10" s="23">
        <f>D10-J10</f>
        <v>0</v>
      </c>
      <c r="M10" s="23">
        <f>E10-K10</f>
        <v>0</v>
      </c>
    </row>
    <row r="11" spans="1:13" ht="17.45" customHeight="1">
      <c r="A11" s="17" t="s">
        <v>22</v>
      </c>
      <c r="B11" s="24" t="s">
        <v>23</v>
      </c>
      <c r="C11" s="25" t="s">
        <v>15</v>
      </c>
      <c r="D11" s="30">
        <f>D12+D13</f>
        <v>2866</v>
      </c>
      <c r="E11" s="30">
        <f>E12+E13</f>
        <v>2808</v>
      </c>
      <c r="F11" s="20">
        <f t="shared" si="0"/>
        <v>58</v>
      </c>
      <c r="G11" s="21">
        <f t="shared" si="1"/>
        <v>2.065527065527073E-2</v>
      </c>
      <c r="H11" s="22"/>
      <c r="J11" s="23"/>
      <c r="K11" s="23"/>
      <c r="L11" s="23"/>
      <c r="M11" s="23"/>
    </row>
    <row r="12" spans="1:13" ht="36.950000000000003" customHeight="1">
      <c r="A12" s="17" t="s">
        <v>24</v>
      </c>
      <c r="B12" s="27" t="s">
        <v>19</v>
      </c>
      <c r="C12" s="28" t="s">
        <v>15</v>
      </c>
      <c r="D12" s="29">
        <v>378</v>
      </c>
      <c r="E12" s="29">
        <v>395</v>
      </c>
      <c r="F12" s="20">
        <f t="shared" si="0"/>
        <v>-17</v>
      </c>
      <c r="G12" s="21">
        <f t="shared" si="1"/>
        <v>-4.3037974683544311E-2</v>
      </c>
      <c r="H12" s="22" t="s">
        <v>111</v>
      </c>
      <c r="J12" s="23">
        <v>378</v>
      </c>
      <c r="K12" s="23">
        <v>395</v>
      </c>
      <c r="L12" s="23">
        <f>D12-J12</f>
        <v>0</v>
      </c>
      <c r="M12" s="23">
        <f>E12-K12</f>
        <v>0</v>
      </c>
    </row>
    <row r="13" spans="1:13" ht="18.75">
      <c r="A13" s="17" t="s">
        <v>25</v>
      </c>
      <c r="B13" s="27" t="s">
        <v>21</v>
      </c>
      <c r="C13" s="28" t="s">
        <v>15</v>
      </c>
      <c r="D13" s="29">
        <v>2488</v>
      </c>
      <c r="E13" s="29">
        <v>2413</v>
      </c>
      <c r="F13" s="20">
        <f t="shared" si="0"/>
        <v>75</v>
      </c>
      <c r="G13" s="21">
        <f t="shared" si="1"/>
        <v>3.1081641110650704E-2</v>
      </c>
      <c r="H13" s="22"/>
      <c r="J13" s="23">
        <v>2488</v>
      </c>
      <c r="K13" s="23">
        <v>2413</v>
      </c>
      <c r="L13" s="23">
        <f>D13-J13</f>
        <v>0</v>
      </c>
      <c r="M13" s="23">
        <f>E13-K13</f>
        <v>0</v>
      </c>
    </row>
    <row r="14" spans="1:13" ht="31.5">
      <c r="A14" s="17" t="s">
        <v>26</v>
      </c>
      <c r="B14" s="18" t="s">
        <v>27</v>
      </c>
      <c r="C14" s="16" t="s">
        <v>28</v>
      </c>
      <c r="D14" s="31">
        <f>D7/D19*100</f>
        <v>86.49459783913565</v>
      </c>
      <c r="E14" s="31">
        <f>E7/E19*100</f>
        <v>86.308068459657704</v>
      </c>
      <c r="F14" s="20">
        <f t="shared" si="0"/>
        <v>0.18652937947794612</v>
      </c>
      <c r="G14" s="21">
        <f t="shared" si="1"/>
        <v>2.1612044251126949E-3</v>
      </c>
      <c r="H14" s="22"/>
      <c r="J14" s="23"/>
      <c r="K14" s="23"/>
      <c r="L14" s="23"/>
      <c r="M14" s="23"/>
    </row>
    <row r="15" spans="1:13" ht="18.75">
      <c r="A15" s="17" t="s">
        <v>29</v>
      </c>
      <c r="B15" s="32" t="s">
        <v>30</v>
      </c>
      <c r="C15" s="28" t="s">
        <v>28</v>
      </c>
      <c r="D15" s="33">
        <f>D8/D19*100</f>
        <v>0.48019207683073228</v>
      </c>
      <c r="E15" s="33">
        <f>E8/E19*100</f>
        <v>0.48899755501222492</v>
      </c>
      <c r="F15" s="20">
        <f t="shared" si="0"/>
        <v>-8.805478181492632E-3</v>
      </c>
      <c r="G15" s="21">
        <f t="shared" si="1"/>
        <v>-1.8007202881152429E-2</v>
      </c>
      <c r="H15" s="22" t="s">
        <v>113</v>
      </c>
      <c r="J15" s="23"/>
      <c r="K15" s="23"/>
      <c r="L15" s="23"/>
      <c r="M15" s="23"/>
    </row>
    <row r="16" spans="1:13" ht="18.75">
      <c r="A16" s="17" t="s">
        <v>31</v>
      </c>
      <c r="B16" s="32" t="s">
        <v>32</v>
      </c>
      <c r="C16" s="28" t="s">
        <v>28</v>
      </c>
      <c r="D16" s="33">
        <f>D11/D19*100</f>
        <v>86.014405762304918</v>
      </c>
      <c r="E16" s="33">
        <f>E11/E19*100</f>
        <v>85.819070904645471</v>
      </c>
      <c r="F16" s="20">
        <f t="shared" si="0"/>
        <v>0.19533485765944647</v>
      </c>
      <c r="G16" s="21">
        <f t="shared" si="1"/>
        <v>2.2761241248636654E-3</v>
      </c>
      <c r="H16" s="22"/>
      <c r="J16" s="23"/>
      <c r="K16" s="23"/>
      <c r="L16" s="23"/>
      <c r="M16" s="23"/>
    </row>
    <row r="17" spans="1:13" ht="31.5">
      <c r="A17" s="17" t="s">
        <v>33</v>
      </c>
      <c r="B17" s="18" t="s">
        <v>34</v>
      </c>
      <c r="C17" s="16" t="s">
        <v>15</v>
      </c>
      <c r="D17" s="31">
        <f>D7/D36*10000</f>
        <v>291.747651441529</v>
      </c>
      <c r="E17" s="31">
        <f>E7/E36*10000</f>
        <v>287.10274292917995</v>
      </c>
      <c r="F17" s="20">
        <f t="shared" si="0"/>
        <v>4.6449085123490477</v>
      </c>
      <c r="G17" s="21">
        <f t="shared" si="1"/>
        <v>1.6178558466419135E-2</v>
      </c>
      <c r="H17" s="22"/>
      <c r="J17" s="23"/>
      <c r="K17" s="23"/>
      <c r="L17" s="23"/>
      <c r="M17" s="23"/>
    </row>
    <row r="18" spans="1:13" ht="31.5">
      <c r="A18" s="17" t="s">
        <v>35</v>
      </c>
      <c r="B18" s="18" t="s">
        <v>36</v>
      </c>
      <c r="C18" s="16" t="s">
        <v>15</v>
      </c>
      <c r="D18" s="31">
        <f>D7/D36*1000</f>
        <v>29.1747651441529</v>
      </c>
      <c r="E18" s="31">
        <f>E7/E36*1000</f>
        <v>28.710274292917997</v>
      </c>
      <c r="F18" s="20">
        <f t="shared" si="0"/>
        <v>0.46449085123490264</v>
      </c>
      <c r="G18" s="21">
        <f t="shared" si="1"/>
        <v>1.6178558466419135E-2</v>
      </c>
      <c r="H18" s="22"/>
      <c r="J18" s="23"/>
      <c r="K18" s="23"/>
      <c r="L18" s="23"/>
      <c r="M18" s="23"/>
    </row>
    <row r="19" spans="1:13" ht="31.5">
      <c r="A19" s="17" t="s">
        <v>37</v>
      </c>
      <c r="B19" s="18" t="s">
        <v>38</v>
      </c>
      <c r="C19" s="16" t="s">
        <v>15</v>
      </c>
      <c r="D19" s="29">
        <v>3332</v>
      </c>
      <c r="E19" s="29">
        <v>3272</v>
      </c>
      <c r="F19" s="20">
        <f t="shared" si="0"/>
        <v>60</v>
      </c>
      <c r="G19" s="21">
        <f t="shared" si="1"/>
        <v>1.8337408312958381E-2</v>
      </c>
      <c r="H19" s="22"/>
      <c r="J19" s="23">
        <v>3332</v>
      </c>
      <c r="K19" s="23">
        <v>3272</v>
      </c>
      <c r="L19" s="23">
        <f>D19-J19</f>
        <v>0</v>
      </c>
      <c r="M19" s="23">
        <f>E19-K19</f>
        <v>0</v>
      </c>
    </row>
    <row r="20" spans="1:13" ht="31.5">
      <c r="A20" s="17" t="s">
        <v>39</v>
      </c>
      <c r="B20" s="34" t="s">
        <v>40</v>
      </c>
      <c r="C20" s="16" t="s">
        <v>41</v>
      </c>
      <c r="D20" s="19">
        <f>D10+D13+D21+D24</f>
        <v>8970</v>
      </c>
      <c r="E20" s="19">
        <f>E10+E13+E21+E24</f>
        <v>8886</v>
      </c>
      <c r="F20" s="20">
        <f t="shared" si="0"/>
        <v>84</v>
      </c>
      <c r="G20" s="21">
        <f t="shared" si="1"/>
        <v>9.4530722484806873E-3</v>
      </c>
      <c r="H20" s="22"/>
      <c r="J20" s="23"/>
      <c r="K20" s="23"/>
      <c r="L20" s="23"/>
      <c r="M20" s="23"/>
    </row>
    <row r="21" spans="1:13" ht="19.5">
      <c r="A21" s="17" t="s">
        <v>42</v>
      </c>
      <c r="B21" s="24" t="s">
        <v>17</v>
      </c>
      <c r="C21" s="25" t="s">
        <v>41</v>
      </c>
      <c r="D21" s="30">
        <f>D22+D23</f>
        <v>2221</v>
      </c>
      <c r="E21" s="30">
        <f>E22+E23</f>
        <v>2041</v>
      </c>
      <c r="F21" s="20">
        <f t="shared" si="0"/>
        <v>180</v>
      </c>
      <c r="G21" s="21">
        <f t="shared" si="1"/>
        <v>8.8192062714355757E-2</v>
      </c>
      <c r="H21" s="22"/>
      <c r="J21" s="23"/>
      <c r="K21" s="23"/>
      <c r="L21" s="23"/>
      <c r="M21" s="23"/>
    </row>
    <row r="22" spans="1:13" ht="18.75">
      <c r="A22" s="17" t="s">
        <v>43</v>
      </c>
      <c r="B22" s="27" t="s">
        <v>19</v>
      </c>
      <c r="C22" s="28" t="s">
        <v>41</v>
      </c>
      <c r="D22" s="29">
        <v>2221</v>
      </c>
      <c r="E22" s="29">
        <v>2041</v>
      </c>
      <c r="F22" s="20">
        <f t="shared" si="0"/>
        <v>180</v>
      </c>
      <c r="G22" s="21">
        <f t="shared" si="1"/>
        <v>8.8192062714355757E-2</v>
      </c>
      <c r="H22" s="22"/>
      <c r="J22" s="23">
        <v>2221</v>
      </c>
      <c r="K22" s="23">
        <v>2041</v>
      </c>
      <c r="L22" s="23">
        <f>D22-J22</f>
        <v>0</v>
      </c>
      <c r="M22" s="23">
        <f>E22-K22</f>
        <v>0</v>
      </c>
    </row>
    <row r="23" spans="1:13" ht="18.75">
      <c r="A23" s="17" t="s">
        <v>44</v>
      </c>
      <c r="B23" s="27" t="s">
        <v>21</v>
      </c>
      <c r="C23" s="28" t="s">
        <v>41</v>
      </c>
      <c r="D23" s="29">
        <v>0</v>
      </c>
      <c r="E23" s="29">
        <v>0</v>
      </c>
      <c r="F23" s="20">
        <f t="shared" si="0"/>
        <v>0</v>
      </c>
      <c r="G23" s="21" t="e">
        <f t="shared" si="1"/>
        <v>#DIV/0!</v>
      </c>
      <c r="H23" s="22"/>
      <c r="J23" s="23">
        <v>0</v>
      </c>
      <c r="K23" s="23">
        <v>0</v>
      </c>
      <c r="L23" s="23">
        <f>D23-J23</f>
        <v>0</v>
      </c>
      <c r="M23" s="23">
        <f>E23-K23</f>
        <v>0</v>
      </c>
    </row>
    <row r="24" spans="1:13" ht="17.45" customHeight="1">
      <c r="A24" s="17" t="s">
        <v>45</v>
      </c>
      <c r="B24" s="24" t="s">
        <v>23</v>
      </c>
      <c r="C24" s="25" t="s">
        <v>41</v>
      </c>
      <c r="D24" s="30">
        <f>D25+D26</f>
        <v>4261</v>
      </c>
      <c r="E24" s="30">
        <f>E25+E26</f>
        <v>4432</v>
      </c>
      <c r="F24" s="20">
        <f t="shared" si="0"/>
        <v>-171</v>
      </c>
      <c r="G24" s="21">
        <f t="shared" si="1"/>
        <v>-3.8583032490974722E-2</v>
      </c>
      <c r="H24" s="22" t="s">
        <v>113</v>
      </c>
      <c r="J24" s="23"/>
      <c r="K24" s="23"/>
      <c r="L24" s="23"/>
      <c r="M24" s="23"/>
    </row>
    <row r="25" spans="1:13" ht="48" customHeight="1">
      <c r="A25" s="17" t="s">
        <v>46</v>
      </c>
      <c r="B25" s="27" t="s">
        <v>19</v>
      </c>
      <c r="C25" s="28" t="s">
        <v>41</v>
      </c>
      <c r="D25" s="29">
        <v>2187</v>
      </c>
      <c r="E25" s="29">
        <v>2374</v>
      </c>
      <c r="F25" s="20">
        <f t="shared" si="0"/>
        <v>-187</v>
      </c>
      <c r="G25" s="21">
        <f t="shared" si="1"/>
        <v>-7.8770008424599802E-2</v>
      </c>
      <c r="H25" s="22" t="s">
        <v>112</v>
      </c>
      <c r="J25" s="23">
        <v>2187</v>
      </c>
      <c r="K25" s="23">
        <v>2374</v>
      </c>
      <c r="L25" s="23">
        <f>D25-J25</f>
        <v>0</v>
      </c>
      <c r="M25" s="23">
        <f>E25-K25</f>
        <v>0</v>
      </c>
    </row>
    <row r="26" spans="1:13" ht="18.75">
      <c r="A26" s="17" t="s">
        <v>47</v>
      </c>
      <c r="B26" s="27" t="s">
        <v>21</v>
      </c>
      <c r="C26" s="28" t="s">
        <v>41</v>
      </c>
      <c r="D26" s="29">
        <v>2074</v>
      </c>
      <c r="E26" s="29">
        <v>2058</v>
      </c>
      <c r="F26" s="20">
        <f t="shared" si="0"/>
        <v>16</v>
      </c>
      <c r="G26" s="21">
        <f t="shared" si="1"/>
        <v>7.7745383867833251E-3</v>
      </c>
      <c r="H26" s="22"/>
      <c r="J26" s="23">
        <v>2074</v>
      </c>
      <c r="K26" s="23">
        <v>2058</v>
      </c>
      <c r="L26" s="23">
        <f>D26-J26</f>
        <v>0</v>
      </c>
      <c r="M26" s="23">
        <f>E26-K26</f>
        <v>0</v>
      </c>
    </row>
    <row r="27" spans="1:13" ht="47.25">
      <c r="A27" s="17" t="s">
        <v>48</v>
      </c>
      <c r="B27" s="18" t="s">
        <v>49</v>
      </c>
      <c r="C27" s="16" t="s">
        <v>28</v>
      </c>
      <c r="D27" s="31">
        <f>D20/D30*100</f>
        <v>23.322932917316695</v>
      </c>
      <c r="E27" s="31">
        <f>E20/E30*100</f>
        <v>23.203467725088782</v>
      </c>
      <c r="F27" s="20">
        <f t="shared" si="0"/>
        <v>0.11946519222791352</v>
      </c>
      <c r="G27" s="21">
        <f t="shared" si="1"/>
        <v>5.1485921692102643E-3</v>
      </c>
      <c r="H27" s="22"/>
      <c r="J27" s="23"/>
      <c r="K27" s="23"/>
      <c r="L27" s="23"/>
      <c r="M27" s="23"/>
    </row>
    <row r="28" spans="1:13" ht="31.5">
      <c r="A28" s="17" t="s">
        <v>50</v>
      </c>
      <c r="B28" s="32" t="s">
        <v>51</v>
      </c>
      <c r="C28" s="28" t="s">
        <v>28</v>
      </c>
      <c r="D28" s="33">
        <f>(D21+D10)/D30*100</f>
        <v>5.7748309932397293</v>
      </c>
      <c r="E28" s="33">
        <f>(E21+E10)/E30*100</f>
        <v>5.3295383329851687</v>
      </c>
      <c r="F28" s="20">
        <f t="shared" si="0"/>
        <v>0.4452926602545606</v>
      </c>
      <c r="G28" s="21">
        <f t="shared" si="1"/>
        <v>8.355182614947898E-2</v>
      </c>
      <c r="H28" s="22"/>
      <c r="J28" s="23"/>
      <c r="K28" s="23"/>
      <c r="L28" s="23"/>
      <c r="M28" s="23"/>
    </row>
    <row r="29" spans="1:13" ht="31.5">
      <c r="A29" s="17" t="s">
        <v>52</v>
      </c>
      <c r="B29" s="32" t="s">
        <v>53</v>
      </c>
      <c r="C29" s="28" t="s">
        <v>28</v>
      </c>
      <c r="D29" s="33">
        <f>(D13+D24)/D30*100</f>
        <v>17.548101924076963</v>
      </c>
      <c r="E29" s="33">
        <f>(E13+E24)/E30*100</f>
        <v>17.873929392103612</v>
      </c>
      <c r="F29" s="20">
        <f t="shared" si="0"/>
        <v>-0.32582746802664886</v>
      </c>
      <c r="G29" s="21">
        <f t="shared" si="1"/>
        <v>-1.8229201921911686E-2</v>
      </c>
      <c r="H29" s="22" t="s">
        <v>113</v>
      </c>
      <c r="J29" s="23"/>
      <c r="K29" s="23"/>
      <c r="L29" s="23"/>
      <c r="M29" s="23"/>
    </row>
    <row r="30" spans="1:13" ht="31.5">
      <c r="A30" s="17" t="s">
        <v>54</v>
      </c>
      <c r="B30" s="35" t="s">
        <v>55</v>
      </c>
      <c r="C30" s="16" t="s">
        <v>41</v>
      </c>
      <c r="D30" s="29">
        <v>38460</v>
      </c>
      <c r="E30" s="29">
        <v>38296</v>
      </c>
      <c r="F30" s="20">
        <f t="shared" si="0"/>
        <v>164</v>
      </c>
      <c r="G30" s="21">
        <f t="shared" si="1"/>
        <v>4.2824315855440886E-3</v>
      </c>
      <c r="H30" s="22"/>
      <c r="J30" s="23">
        <v>38460</v>
      </c>
      <c r="K30" s="23">
        <v>38296</v>
      </c>
      <c r="L30" s="23">
        <f>D30-J30</f>
        <v>0</v>
      </c>
      <c r="M30" s="23">
        <f>E30-K30</f>
        <v>0</v>
      </c>
    </row>
    <row r="31" spans="1:13" ht="63">
      <c r="A31" s="17" t="s">
        <v>56</v>
      </c>
      <c r="B31" s="35" t="s">
        <v>57</v>
      </c>
      <c r="C31" s="16" t="s">
        <v>28</v>
      </c>
      <c r="D31" s="20">
        <f>(D33+D34)/D35*100</f>
        <v>28.155339805825243</v>
      </c>
      <c r="E31" s="20">
        <f>(E33+E34)/E35*100</f>
        <v>26.907606045831301</v>
      </c>
      <c r="F31" s="20">
        <f t="shared" si="0"/>
        <v>1.2477337599939418</v>
      </c>
      <c r="G31" s="21">
        <f t="shared" si="1"/>
        <v>4.6371043112073851E-2</v>
      </c>
      <c r="H31" s="22"/>
      <c r="J31" s="23"/>
      <c r="K31" s="23"/>
      <c r="L31" s="23"/>
      <c r="M31" s="23"/>
    </row>
    <row r="32" spans="1:13" ht="63">
      <c r="A32" s="17" t="s">
        <v>58</v>
      </c>
      <c r="B32" s="35" t="s">
        <v>59</v>
      </c>
      <c r="C32" s="16" t="s">
        <v>28</v>
      </c>
      <c r="D32" s="20">
        <f>D34/D35*100</f>
        <v>13.969085334695963</v>
      </c>
      <c r="E32" s="20">
        <f>E34/E35*100</f>
        <v>14.468551925889811</v>
      </c>
      <c r="F32" s="20">
        <f t="shared" si="0"/>
        <v>-0.49946659119384762</v>
      </c>
      <c r="G32" s="21">
        <f t="shared" si="1"/>
        <v>-3.4520841736767727E-2</v>
      </c>
      <c r="H32" s="22" t="s">
        <v>113</v>
      </c>
      <c r="J32" s="23"/>
      <c r="K32" s="23"/>
      <c r="L32" s="23"/>
      <c r="M32" s="23"/>
    </row>
    <row r="33" spans="1:13" ht="31.5">
      <c r="A33" s="17" t="s">
        <v>60</v>
      </c>
      <c r="B33" s="35" t="s">
        <v>61</v>
      </c>
      <c r="C33" s="28" t="s">
        <v>41</v>
      </c>
      <c r="D33" s="29">
        <v>2221</v>
      </c>
      <c r="E33" s="29">
        <v>2041</v>
      </c>
      <c r="F33" s="20">
        <f t="shared" si="0"/>
        <v>180</v>
      </c>
      <c r="G33" s="21">
        <f t="shared" si="1"/>
        <v>8.8192062714355757E-2</v>
      </c>
      <c r="H33" s="22"/>
      <c r="J33" s="23">
        <v>2221</v>
      </c>
      <c r="K33" s="23">
        <v>2041</v>
      </c>
      <c r="L33" s="23">
        <f t="shared" ref="L33:M36" si="2">D33-J33</f>
        <v>0</v>
      </c>
      <c r="M33" s="23">
        <f t="shared" si="2"/>
        <v>0</v>
      </c>
    </row>
    <row r="34" spans="1:13" ht="48" customHeight="1">
      <c r="A34" s="17" t="s">
        <v>62</v>
      </c>
      <c r="B34" s="35" t="s">
        <v>63</v>
      </c>
      <c r="C34" s="28" t="s">
        <v>41</v>
      </c>
      <c r="D34" s="29">
        <v>2187</v>
      </c>
      <c r="E34" s="29">
        <v>2374</v>
      </c>
      <c r="F34" s="20">
        <f t="shared" si="0"/>
        <v>-187</v>
      </c>
      <c r="G34" s="21">
        <f t="shared" si="1"/>
        <v>-7.8770008424599802E-2</v>
      </c>
      <c r="H34" s="22" t="s">
        <v>112</v>
      </c>
      <c r="J34" s="23">
        <v>2187</v>
      </c>
      <c r="K34" s="23">
        <v>2374</v>
      </c>
      <c r="L34" s="23">
        <f t="shared" si="2"/>
        <v>0</v>
      </c>
      <c r="M34" s="23">
        <f t="shared" si="2"/>
        <v>0</v>
      </c>
    </row>
    <row r="35" spans="1:13" ht="48" customHeight="1">
      <c r="A35" s="17" t="s">
        <v>64</v>
      </c>
      <c r="B35" s="35" t="s">
        <v>65</v>
      </c>
      <c r="C35" s="28" t="s">
        <v>41</v>
      </c>
      <c r="D35" s="29">
        <v>15656</v>
      </c>
      <c r="E35" s="29">
        <v>16408</v>
      </c>
      <c r="F35" s="20">
        <f t="shared" si="0"/>
        <v>-752</v>
      </c>
      <c r="G35" s="21">
        <f t="shared" si="1"/>
        <v>-4.5831301803998081E-2</v>
      </c>
      <c r="H35" s="22" t="s">
        <v>112</v>
      </c>
      <c r="J35" s="23">
        <v>15656</v>
      </c>
      <c r="K35" s="23">
        <v>16408</v>
      </c>
      <c r="L35" s="23">
        <f t="shared" si="2"/>
        <v>0</v>
      </c>
      <c r="M35" s="23">
        <f t="shared" si="2"/>
        <v>0</v>
      </c>
    </row>
    <row r="36" spans="1:13" ht="31.5">
      <c r="A36" s="17" t="s">
        <v>66</v>
      </c>
      <c r="B36" s="35" t="s">
        <v>67</v>
      </c>
      <c r="C36" s="16" t="s">
        <v>41</v>
      </c>
      <c r="D36" s="29">
        <v>98784</v>
      </c>
      <c r="E36" s="29">
        <v>98362</v>
      </c>
      <c r="F36" s="20">
        <f t="shared" si="0"/>
        <v>422</v>
      </c>
      <c r="G36" s="21">
        <f t="shared" si="1"/>
        <v>4.2902746995792107E-3</v>
      </c>
      <c r="H36" s="22"/>
      <c r="J36" s="23">
        <v>98784</v>
      </c>
      <c r="K36" s="23">
        <v>98362</v>
      </c>
      <c r="L36" s="23">
        <f t="shared" si="2"/>
        <v>0</v>
      </c>
      <c r="M36" s="23">
        <f t="shared" si="2"/>
        <v>0</v>
      </c>
    </row>
    <row r="37" spans="1:13" ht="18.75">
      <c r="A37" s="17" t="s">
        <v>68</v>
      </c>
      <c r="B37" s="18" t="s">
        <v>69</v>
      </c>
      <c r="C37" s="16" t="s">
        <v>70</v>
      </c>
      <c r="D37" s="20">
        <f>D38+D41</f>
        <v>7522.3</v>
      </c>
      <c r="E37" s="20">
        <f>E38+E41</f>
        <v>7233.4000000000005</v>
      </c>
      <c r="F37" s="20">
        <f t="shared" si="0"/>
        <v>288.89999999999964</v>
      </c>
      <c r="G37" s="21">
        <f t="shared" si="1"/>
        <v>3.993972405784274E-2</v>
      </c>
      <c r="H37" s="22"/>
      <c r="J37" s="23"/>
      <c r="K37" s="23"/>
      <c r="L37" s="23"/>
      <c r="M37" s="23"/>
    </row>
    <row r="38" spans="1:13" ht="19.5">
      <c r="A38" s="17" t="s">
        <v>71</v>
      </c>
      <c r="B38" s="24" t="s">
        <v>17</v>
      </c>
      <c r="C38" s="25" t="s">
        <v>70</v>
      </c>
      <c r="D38" s="36">
        <f>D39+D40</f>
        <v>2668.8</v>
      </c>
      <c r="E38" s="36">
        <f>E39+E40</f>
        <v>2566.3000000000002</v>
      </c>
      <c r="F38" s="20">
        <f t="shared" si="0"/>
        <v>102.5</v>
      </c>
      <c r="G38" s="21">
        <f t="shared" si="1"/>
        <v>3.9940770759459232E-2</v>
      </c>
      <c r="H38" s="22"/>
      <c r="J38" s="23"/>
      <c r="K38" s="23"/>
      <c r="L38" s="23"/>
      <c r="M38" s="23"/>
    </row>
    <row r="39" spans="1:13" ht="18.75">
      <c r="A39" s="17" t="s">
        <v>72</v>
      </c>
      <c r="B39" s="27" t="s">
        <v>19</v>
      </c>
      <c r="C39" s="28" t="s">
        <v>70</v>
      </c>
      <c r="D39" s="37">
        <v>2668.8</v>
      </c>
      <c r="E39" s="37">
        <v>2566.3000000000002</v>
      </c>
      <c r="F39" s="20">
        <f t="shared" ref="F39:F70" si="3">D39-E39</f>
        <v>102.5</v>
      </c>
      <c r="G39" s="21">
        <f t="shared" ref="G39:G58" si="4">D39/E39-1</f>
        <v>3.9940770759459232E-2</v>
      </c>
      <c r="H39" s="22"/>
      <c r="J39" s="23">
        <v>2668.8</v>
      </c>
      <c r="K39" s="23">
        <v>2566.3000000000002</v>
      </c>
      <c r="L39" s="23">
        <f>D39-J39</f>
        <v>0</v>
      </c>
      <c r="M39" s="23">
        <f>E39-K39</f>
        <v>0</v>
      </c>
    </row>
    <row r="40" spans="1:13" ht="18.75">
      <c r="A40" s="17" t="s">
        <v>73</v>
      </c>
      <c r="B40" s="27" t="s">
        <v>21</v>
      </c>
      <c r="C40" s="28" t="s">
        <v>70</v>
      </c>
      <c r="D40" s="38">
        <v>0</v>
      </c>
      <c r="E40" s="38">
        <v>0</v>
      </c>
      <c r="F40" s="20">
        <f t="shared" si="3"/>
        <v>0</v>
      </c>
      <c r="G40" s="21" t="e">
        <f t="shared" si="4"/>
        <v>#DIV/0!</v>
      </c>
      <c r="H40" s="22"/>
      <c r="J40" s="23">
        <v>0</v>
      </c>
      <c r="K40" s="23">
        <v>0</v>
      </c>
      <c r="L40" s="23">
        <f>D40-J40</f>
        <v>0</v>
      </c>
      <c r="M40" s="23">
        <f>E40-K40</f>
        <v>0</v>
      </c>
    </row>
    <row r="41" spans="1:13" ht="19.5">
      <c r="A41" s="17" t="s">
        <v>74</v>
      </c>
      <c r="B41" s="24" t="s">
        <v>23</v>
      </c>
      <c r="C41" s="25" t="s">
        <v>70</v>
      </c>
      <c r="D41" s="36">
        <f>D42+D43</f>
        <v>4853.5</v>
      </c>
      <c r="E41" s="36">
        <f>E42+E43</f>
        <v>4667.1000000000004</v>
      </c>
      <c r="F41" s="20">
        <f t="shared" si="3"/>
        <v>186.39999999999964</v>
      </c>
      <c r="G41" s="21">
        <f t="shared" si="4"/>
        <v>3.9939148507638578E-2</v>
      </c>
      <c r="H41" s="22"/>
      <c r="J41" s="23"/>
      <c r="K41" s="23"/>
      <c r="L41" s="23"/>
      <c r="M41" s="23"/>
    </row>
    <row r="42" spans="1:13" ht="18.75">
      <c r="A42" s="17" t="s">
        <v>75</v>
      </c>
      <c r="B42" s="27" t="s">
        <v>19</v>
      </c>
      <c r="C42" s="28" t="s">
        <v>70</v>
      </c>
      <c r="D42" s="39">
        <v>3307</v>
      </c>
      <c r="E42" s="39">
        <v>3180</v>
      </c>
      <c r="F42" s="20">
        <f t="shared" si="3"/>
        <v>127</v>
      </c>
      <c r="G42" s="21">
        <f t="shared" si="4"/>
        <v>3.993710691823904E-2</v>
      </c>
      <c r="H42" s="22"/>
      <c r="J42" s="23">
        <v>3307</v>
      </c>
      <c r="K42" s="23">
        <v>3180</v>
      </c>
      <c r="L42" s="23">
        <f>D42-J42</f>
        <v>0</v>
      </c>
      <c r="M42" s="23">
        <f>E42-K42</f>
        <v>0</v>
      </c>
    </row>
    <row r="43" spans="1:13" ht="18.75">
      <c r="A43" s="17" t="s">
        <v>76</v>
      </c>
      <c r="B43" s="27" t="s">
        <v>21</v>
      </c>
      <c r="C43" s="28" t="s">
        <v>70</v>
      </c>
      <c r="D43" s="39">
        <v>1546.5</v>
      </c>
      <c r="E43" s="39">
        <v>1487.1</v>
      </c>
      <c r="F43" s="20">
        <f t="shared" si="3"/>
        <v>59.400000000000091</v>
      </c>
      <c r="G43" s="21">
        <f t="shared" si="4"/>
        <v>3.9943514222311904E-2</v>
      </c>
      <c r="H43" s="22"/>
      <c r="J43" s="23">
        <v>1546.5</v>
      </c>
      <c r="K43" s="23">
        <v>1487.1</v>
      </c>
      <c r="L43" s="23">
        <f>D43-J43</f>
        <v>0</v>
      </c>
      <c r="M43" s="23">
        <f>E43-K43</f>
        <v>0</v>
      </c>
    </row>
    <row r="44" spans="1:13" ht="47.25">
      <c r="A44" s="17" t="s">
        <v>77</v>
      </c>
      <c r="B44" s="18" t="s">
        <v>78</v>
      </c>
      <c r="C44" s="16" t="s">
        <v>28</v>
      </c>
      <c r="D44" s="31" t="e">
        <f>D37/D47*100</f>
        <v>#DIV/0!</v>
      </c>
      <c r="E44" s="31" t="e">
        <f>E37/E47*100</f>
        <v>#DIV/0!</v>
      </c>
      <c r="F44" s="20" t="e">
        <f t="shared" si="3"/>
        <v>#DIV/0!</v>
      </c>
      <c r="G44" s="21" t="e">
        <f t="shared" si="4"/>
        <v>#DIV/0!</v>
      </c>
      <c r="H44" s="22"/>
      <c r="J44" s="23"/>
      <c r="K44" s="23"/>
      <c r="L44" s="23"/>
      <c r="M44" s="23"/>
    </row>
    <row r="45" spans="1:13" ht="18.75">
      <c r="A45" s="17" t="s">
        <v>79</v>
      </c>
      <c r="B45" s="32" t="s">
        <v>80</v>
      </c>
      <c r="C45" s="28" t="s">
        <v>28</v>
      </c>
      <c r="D45" s="33" t="e">
        <f>D38/D47*100</f>
        <v>#DIV/0!</v>
      </c>
      <c r="E45" s="33" t="e">
        <f>E38/E47*100</f>
        <v>#DIV/0!</v>
      </c>
      <c r="F45" s="20" t="e">
        <f t="shared" si="3"/>
        <v>#DIV/0!</v>
      </c>
      <c r="G45" s="21" t="e">
        <f t="shared" si="4"/>
        <v>#DIV/0!</v>
      </c>
      <c r="H45" s="22"/>
      <c r="J45" s="23"/>
      <c r="K45" s="23"/>
      <c r="L45" s="23"/>
      <c r="M45" s="23"/>
    </row>
    <row r="46" spans="1:13" ht="18.75">
      <c r="A46" s="17" t="s">
        <v>81</v>
      </c>
      <c r="B46" s="32" t="s">
        <v>82</v>
      </c>
      <c r="C46" s="28" t="s">
        <v>28</v>
      </c>
      <c r="D46" s="33" t="e">
        <f>D41/D47*100</f>
        <v>#DIV/0!</v>
      </c>
      <c r="E46" s="33" t="e">
        <f>E41/E47*100</f>
        <v>#DIV/0!</v>
      </c>
      <c r="F46" s="20" t="e">
        <f t="shared" si="3"/>
        <v>#DIV/0!</v>
      </c>
      <c r="G46" s="21" t="e">
        <f t="shared" si="4"/>
        <v>#DIV/0!</v>
      </c>
      <c r="H46" s="22"/>
      <c r="J46" s="23"/>
      <c r="K46" s="23"/>
      <c r="L46" s="23"/>
      <c r="M46" s="23"/>
    </row>
    <row r="47" spans="1:13" ht="31.5">
      <c r="A47" s="17" t="s">
        <v>83</v>
      </c>
      <c r="B47" s="35" t="s">
        <v>84</v>
      </c>
      <c r="C47" s="16" t="s">
        <v>70</v>
      </c>
      <c r="D47" s="39">
        <v>0</v>
      </c>
      <c r="E47" s="39">
        <v>0</v>
      </c>
      <c r="F47" s="20">
        <f t="shared" si="3"/>
        <v>0</v>
      </c>
      <c r="G47" s="21" t="e">
        <f t="shared" si="4"/>
        <v>#DIV/0!</v>
      </c>
      <c r="H47" s="22"/>
      <c r="J47" s="23">
        <v>0</v>
      </c>
      <c r="K47" s="23">
        <v>0</v>
      </c>
      <c r="L47" s="23">
        <f>D47-J47</f>
        <v>0</v>
      </c>
      <c r="M47" s="23">
        <f>E47-K47</f>
        <v>0</v>
      </c>
    </row>
    <row r="48" spans="1:13" ht="31.5">
      <c r="A48" s="17" t="s">
        <v>85</v>
      </c>
      <c r="B48" s="18" t="s">
        <v>86</v>
      </c>
      <c r="C48" s="16" t="s">
        <v>70</v>
      </c>
      <c r="D48" s="20">
        <f>D49+D52</f>
        <v>0</v>
      </c>
      <c r="E48" s="20">
        <f>E49+E52</f>
        <v>0</v>
      </c>
      <c r="F48" s="20">
        <f t="shared" si="3"/>
        <v>0</v>
      </c>
      <c r="G48" s="21" t="e">
        <f t="shared" si="4"/>
        <v>#DIV/0!</v>
      </c>
      <c r="H48" s="22"/>
      <c r="J48" s="23"/>
      <c r="K48" s="23"/>
      <c r="L48" s="23"/>
      <c r="M48" s="23"/>
    </row>
    <row r="49" spans="1:13" ht="19.5">
      <c r="A49" s="17" t="s">
        <v>87</v>
      </c>
      <c r="B49" s="24" t="s">
        <v>17</v>
      </c>
      <c r="C49" s="25" t="s">
        <v>70</v>
      </c>
      <c r="D49" s="36">
        <f>D50+D51</f>
        <v>0</v>
      </c>
      <c r="E49" s="36">
        <f>E50+E51</f>
        <v>0</v>
      </c>
      <c r="F49" s="20">
        <f t="shared" si="3"/>
        <v>0</v>
      </c>
      <c r="G49" s="21" t="e">
        <f t="shared" si="4"/>
        <v>#DIV/0!</v>
      </c>
      <c r="H49" s="22"/>
      <c r="J49" s="23"/>
      <c r="K49" s="23"/>
      <c r="L49" s="23"/>
      <c r="M49" s="23"/>
    </row>
    <row r="50" spans="1:13" ht="18.75">
      <c r="A50" s="17" t="s">
        <v>88</v>
      </c>
      <c r="B50" s="27" t="s">
        <v>19</v>
      </c>
      <c r="C50" s="28" t="s">
        <v>70</v>
      </c>
      <c r="D50" s="39">
        <v>0</v>
      </c>
      <c r="E50" s="39">
        <v>0</v>
      </c>
      <c r="F50" s="20">
        <f t="shared" si="3"/>
        <v>0</v>
      </c>
      <c r="G50" s="21" t="e">
        <f t="shared" si="4"/>
        <v>#DIV/0!</v>
      </c>
      <c r="H50" s="22"/>
      <c r="J50" s="23">
        <v>0</v>
      </c>
      <c r="K50" s="23">
        <v>0</v>
      </c>
      <c r="L50" s="23">
        <f>D50-J50</f>
        <v>0</v>
      </c>
      <c r="M50" s="23">
        <f>E50-K50</f>
        <v>0</v>
      </c>
    </row>
    <row r="51" spans="1:13" ht="18.75">
      <c r="A51" s="17" t="s">
        <v>89</v>
      </c>
      <c r="B51" s="27" t="s">
        <v>21</v>
      </c>
      <c r="C51" s="28" t="s">
        <v>70</v>
      </c>
      <c r="D51" s="39">
        <v>0</v>
      </c>
      <c r="E51" s="39">
        <v>0</v>
      </c>
      <c r="F51" s="20">
        <f t="shared" si="3"/>
        <v>0</v>
      </c>
      <c r="G51" s="21" t="e">
        <f t="shared" si="4"/>
        <v>#DIV/0!</v>
      </c>
      <c r="H51" s="22"/>
      <c r="J51" s="23">
        <v>0</v>
      </c>
      <c r="K51" s="23">
        <v>0</v>
      </c>
      <c r="L51" s="23">
        <f>D51-J51</f>
        <v>0</v>
      </c>
      <c r="M51" s="23">
        <f>E51-K51</f>
        <v>0</v>
      </c>
    </row>
    <row r="52" spans="1:13" ht="19.5">
      <c r="A52" s="17" t="s">
        <v>90</v>
      </c>
      <c r="B52" s="24" t="s">
        <v>23</v>
      </c>
      <c r="C52" s="25" t="s">
        <v>70</v>
      </c>
      <c r="D52" s="36">
        <f>D53+D54</f>
        <v>0</v>
      </c>
      <c r="E52" s="36">
        <f>E53+E54</f>
        <v>0</v>
      </c>
      <c r="F52" s="20">
        <f t="shared" si="3"/>
        <v>0</v>
      </c>
      <c r="G52" s="21" t="e">
        <f t="shared" si="4"/>
        <v>#DIV/0!</v>
      </c>
      <c r="H52" s="22"/>
      <c r="J52" s="23"/>
      <c r="K52" s="23"/>
      <c r="L52" s="23"/>
      <c r="M52" s="23"/>
    </row>
    <row r="53" spans="1:13" ht="18.75">
      <c r="A53" s="17" t="s">
        <v>91</v>
      </c>
      <c r="B53" s="27" t="s">
        <v>19</v>
      </c>
      <c r="C53" s="28" t="s">
        <v>70</v>
      </c>
      <c r="D53" s="39">
        <v>0</v>
      </c>
      <c r="E53" s="39">
        <v>0</v>
      </c>
      <c r="F53" s="20">
        <f t="shared" si="3"/>
        <v>0</v>
      </c>
      <c r="G53" s="21" t="e">
        <f t="shared" si="4"/>
        <v>#DIV/0!</v>
      </c>
      <c r="H53" s="22"/>
      <c r="J53" s="23">
        <v>0</v>
      </c>
      <c r="K53" s="23">
        <v>0</v>
      </c>
      <c r="L53" s="23">
        <f>D53-J53</f>
        <v>0</v>
      </c>
      <c r="M53" s="23">
        <f>E53-K53</f>
        <v>0</v>
      </c>
    </row>
    <row r="54" spans="1:13" ht="18.75">
      <c r="A54" s="17" t="s">
        <v>92</v>
      </c>
      <c r="B54" s="27" t="s">
        <v>21</v>
      </c>
      <c r="C54" s="28" t="s">
        <v>70</v>
      </c>
      <c r="D54" s="39">
        <v>0</v>
      </c>
      <c r="E54" s="39">
        <v>0</v>
      </c>
      <c r="F54" s="20">
        <f t="shared" si="3"/>
        <v>0</v>
      </c>
      <c r="G54" s="21" t="e">
        <f t="shared" si="4"/>
        <v>#DIV/0!</v>
      </c>
      <c r="H54" s="22"/>
      <c r="J54" s="23">
        <v>0</v>
      </c>
      <c r="K54" s="23">
        <v>0</v>
      </c>
      <c r="L54" s="23">
        <f>D54-J54</f>
        <v>0</v>
      </c>
      <c r="M54" s="23">
        <f>E54-K54</f>
        <v>0</v>
      </c>
    </row>
    <row r="55" spans="1:13" ht="31.5">
      <c r="A55" s="17" t="s">
        <v>93</v>
      </c>
      <c r="B55" s="40" t="s">
        <v>94</v>
      </c>
      <c r="C55" s="41" t="s">
        <v>95</v>
      </c>
      <c r="D55" s="42">
        <v>382974437.63999999</v>
      </c>
      <c r="E55" s="43">
        <v>333780387.33999997</v>
      </c>
      <c r="F55" s="20">
        <f t="shared" si="3"/>
        <v>49194050.300000012</v>
      </c>
      <c r="G55" s="21">
        <f t="shared" si="4"/>
        <v>0.14738448442714902</v>
      </c>
      <c r="H55" s="22"/>
      <c r="J55" s="23">
        <v>0</v>
      </c>
      <c r="K55" s="23">
        <v>0</v>
      </c>
      <c r="L55" s="23"/>
      <c r="M55" s="23"/>
    </row>
    <row r="56" spans="1:13" ht="63">
      <c r="A56" s="17" t="s">
        <v>96</v>
      </c>
      <c r="B56" s="44" t="s">
        <v>97</v>
      </c>
      <c r="C56" s="41" t="s">
        <v>95</v>
      </c>
      <c r="D56" s="20">
        <f>D57+D58</f>
        <v>630000</v>
      </c>
      <c r="E56" s="19">
        <f>E57+E58</f>
        <v>0</v>
      </c>
      <c r="F56" s="20">
        <f t="shared" si="3"/>
        <v>630000</v>
      </c>
      <c r="G56" s="21" t="e">
        <f t="shared" si="4"/>
        <v>#DIV/0!</v>
      </c>
      <c r="H56" s="22"/>
      <c r="J56" s="23"/>
      <c r="K56" s="23"/>
      <c r="L56" s="23"/>
      <c r="M56" s="23"/>
    </row>
    <row r="57" spans="1:13" ht="47.25">
      <c r="A57" s="17" t="s">
        <v>98</v>
      </c>
      <c r="B57" s="45" t="s">
        <v>99</v>
      </c>
      <c r="C57" s="41" t="s">
        <v>95</v>
      </c>
      <c r="D57" s="39">
        <v>630000</v>
      </c>
      <c r="E57" s="46">
        <v>0</v>
      </c>
      <c r="F57" s="20">
        <f t="shared" si="3"/>
        <v>630000</v>
      </c>
      <c r="G57" s="21" t="e">
        <f t="shared" si="4"/>
        <v>#DIV/0!</v>
      </c>
      <c r="H57" s="22"/>
      <c r="J57" s="23">
        <v>0</v>
      </c>
      <c r="K57" s="23">
        <v>0</v>
      </c>
      <c r="L57" s="23"/>
      <c r="M57" s="23"/>
    </row>
    <row r="58" spans="1:13" ht="31.5">
      <c r="A58" s="17" t="s">
        <v>100</v>
      </c>
      <c r="B58" s="45" t="s">
        <v>101</v>
      </c>
      <c r="C58" s="41" t="s">
        <v>95</v>
      </c>
      <c r="D58" s="38">
        <v>0</v>
      </c>
      <c r="E58" s="29">
        <v>0</v>
      </c>
      <c r="F58" s="20">
        <f t="shared" si="3"/>
        <v>0</v>
      </c>
      <c r="G58" s="21" t="e">
        <f t="shared" si="4"/>
        <v>#DIV/0!</v>
      </c>
      <c r="H58" s="22"/>
      <c r="J58" s="23">
        <v>0</v>
      </c>
      <c r="K58" s="23">
        <v>0</v>
      </c>
      <c r="L58" s="23"/>
      <c r="M58" s="23"/>
    </row>
    <row r="59" spans="1:13">
      <c r="B59" s="47"/>
      <c r="C59" s="48"/>
      <c r="D59" s="48"/>
      <c r="E59" s="48"/>
      <c r="F59" s="48"/>
      <c r="G59" s="48"/>
    </row>
    <row r="60" spans="1:13" ht="15.75">
      <c r="B60" s="49" t="s">
        <v>102</v>
      </c>
      <c r="C60" s="50"/>
      <c r="D60" s="51"/>
      <c r="E60" s="50"/>
      <c r="F60" s="52"/>
      <c r="G60" s="52"/>
    </row>
    <row r="61" spans="1:13">
      <c r="B61" s="53"/>
      <c r="C61" s="54"/>
      <c r="D61" s="55" t="s">
        <v>103</v>
      </c>
      <c r="E61" s="55"/>
      <c r="F61" s="56" t="s">
        <v>104</v>
      </c>
      <c r="G61" s="56" t="s">
        <v>104</v>
      </c>
    </row>
    <row r="62" spans="1:13">
      <c r="B62" s="53" t="s">
        <v>105</v>
      </c>
      <c r="C62" s="55"/>
      <c r="D62" s="55"/>
      <c r="E62" s="55"/>
      <c r="F62" s="55"/>
      <c r="G62" s="55"/>
    </row>
    <row r="63" spans="1:13">
      <c r="B63" s="53" t="s">
        <v>106</v>
      </c>
      <c r="C63" s="55"/>
      <c r="D63" s="55"/>
      <c r="E63" s="55"/>
      <c r="F63" s="55"/>
      <c r="G63" s="55"/>
    </row>
    <row r="64" spans="1:13">
      <c r="B64" s="57"/>
      <c r="C64" s="48"/>
      <c r="D64" s="48"/>
      <c r="E64" s="48"/>
      <c r="F64" s="48"/>
      <c r="G64" s="48"/>
    </row>
    <row r="65" spans="2:7" ht="15.75">
      <c r="B65" s="58" t="s">
        <v>107</v>
      </c>
      <c r="C65" s="58"/>
      <c r="D65" s="58"/>
      <c r="E65" s="58"/>
      <c r="F65" s="58"/>
      <c r="G65" s="58"/>
    </row>
    <row r="66" spans="2:7" ht="17.25" customHeight="1">
      <c r="B66" s="1" t="s">
        <v>108</v>
      </c>
      <c r="C66" s="1"/>
      <c r="D66" s="1"/>
      <c r="E66" s="1"/>
      <c r="F66" s="1"/>
      <c r="G66" s="59"/>
    </row>
    <row r="67" spans="2:7" ht="15.75">
      <c r="B67" s="60" t="s">
        <v>109</v>
      </c>
      <c r="C67" s="61"/>
      <c r="D67" s="61"/>
      <c r="E67" s="61"/>
      <c r="F67" s="61"/>
      <c r="G67" s="61"/>
    </row>
  </sheetData>
  <mergeCells count="7">
    <mergeCell ref="L5:M5"/>
    <mergeCell ref="B66:F66"/>
    <mergeCell ref="E1:F1"/>
    <mergeCell ref="B3:F3"/>
    <mergeCell ref="B4:F4"/>
    <mergeCell ref="B5:F5"/>
    <mergeCell ref="J5:K5"/>
  </mergeCells>
  <conditionalFormatting sqref="D9">
    <cfRule type="cellIs" dxfId="83" priority="2" operator="equal">
      <formula>'Приложение 2'!J9</formula>
    </cfRule>
    <cfRule type="cellIs" dxfId="82" priority="3" operator="notBetween">
      <formula>'Приложение 2'!J9-0.15</formula>
      <formula>'Приложение 2'!J9+0.15</formula>
    </cfRule>
  </conditionalFormatting>
  <conditionalFormatting sqref="E9">
    <cfRule type="cellIs" dxfId="81" priority="4" operator="equal">
      <formula>'Приложение 2'!K9</formula>
    </cfRule>
    <cfRule type="cellIs" dxfId="80" priority="5" operator="notBetween">
      <formula>'Приложение 2'!K9-0.15</formula>
      <formula>'Приложение 2'!K9+0.15</formula>
    </cfRule>
  </conditionalFormatting>
  <conditionalFormatting sqref="D10">
    <cfRule type="cellIs" dxfId="79" priority="6" operator="equal">
      <formula>'Приложение 2'!J10</formula>
    </cfRule>
    <cfRule type="cellIs" dxfId="78" priority="7" operator="notBetween">
      <formula>'Приложение 2'!J10-0.15</formula>
      <formula>'Приложение 2'!J10+0.15</formula>
    </cfRule>
  </conditionalFormatting>
  <conditionalFormatting sqref="E10">
    <cfRule type="cellIs" dxfId="77" priority="8" operator="equal">
      <formula>'Приложение 2'!K10</formula>
    </cfRule>
    <cfRule type="cellIs" dxfId="76" priority="9" operator="notBetween">
      <formula>'Приложение 2'!K10-0.15</formula>
      <formula>'Приложение 2'!K10+0.15</formula>
    </cfRule>
  </conditionalFormatting>
  <conditionalFormatting sqref="D19">
    <cfRule type="cellIs" dxfId="75" priority="10" operator="equal">
      <formula>'Приложение 2'!J19</formula>
    </cfRule>
    <cfRule type="cellIs" dxfId="74" priority="11" operator="notBetween">
      <formula>'Приложение 2'!J19-0.15</formula>
      <formula>'Приложение 2'!J19+0.15</formula>
    </cfRule>
  </conditionalFormatting>
  <conditionalFormatting sqref="E19">
    <cfRule type="cellIs" dxfId="73" priority="12" operator="equal">
      <formula>'Приложение 2'!K19</formula>
    </cfRule>
    <cfRule type="cellIs" dxfId="72" priority="13" operator="notBetween">
      <formula>'Приложение 2'!K19-0.15</formula>
      <formula>'Приложение 2'!K19+0.15</formula>
    </cfRule>
  </conditionalFormatting>
  <conditionalFormatting sqref="D22">
    <cfRule type="cellIs" dxfId="71" priority="14" operator="equal">
      <formula>'Приложение 2'!J22</formula>
    </cfRule>
    <cfRule type="cellIs" dxfId="70" priority="15" operator="notBetween">
      <formula>'Приложение 2'!J22-0.15</formula>
      <formula>'Приложение 2'!J22+0.15</formula>
    </cfRule>
  </conditionalFormatting>
  <conditionalFormatting sqref="E22">
    <cfRule type="cellIs" dxfId="69" priority="16" operator="equal">
      <formula>'Приложение 2'!K22</formula>
    </cfRule>
    <cfRule type="cellIs" dxfId="68" priority="17" operator="notBetween">
      <formula>'Приложение 2'!K22-0.15</formula>
      <formula>'Приложение 2'!K22+0.15</formula>
    </cfRule>
  </conditionalFormatting>
  <conditionalFormatting sqref="D23">
    <cfRule type="cellIs" dxfId="67" priority="18" operator="equal">
      <formula>'Приложение 2'!J23</formula>
    </cfRule>
    <cfRule type="cellIs" dxfId="66" priority="19" operator="notBetween">
      <formula>'Приложение 2'!J23-0.15</formula>
      <formula>'Приложение 2'!J23+0.15</formula>
    </cfRule>
  </conditionalFormatting>
  <conditionalFormatting sqref="E23">
    <cfRule type="cellIs" dxfId="65" priority="20" operator="equal">
      <formula>'Приложение 2'!K23</formula>
    </cfRule>
    <cfRule type="cellIs" dxfId="64" priority="21" operator="notBetween">
      <formula>'Приложение 2'!K23-0.15</formula>
      <formula>'Приложение 2'!K23+0.15</formula>
    </cfRule>
  </conditionalFormatting>
  <conditionalFormatting sqref="D12">
    <cfRule type="cellIs" dxfId="63" priority="22" operator="equal">
      <formula>'Приложение 2'!J12</formula>
    </cfRule>
    <cfRule type="cellIs" dxfId="62" priority="23" operator="notBetween">
      <formula>'Приложение 2'!J12 -0.15</formula>
      <formula>'Приложение 2'!J12+0.15</formula>
    </cfRule>
  </conditionalFormatting>
  <conditionalFormatting sqref="D13">
    <cfRule type="cellIs" dxfId="61" priority="24" operator="equal">
      <formula>'Приложение 2'!J13</formula>
    </cfRule>
    <cfRule type="cellIs" dxfId="60" priority="25" operator="notBetween">
      <formula>'Приложение 2'!J13-0.15</formula>
      <formula>'Приложение 2'!J13+0.15</formula>
    </cfRule>
  </conditionalFormatting>
  <conditionalFormatting sqref="D25">
    <cfRule type="cellIs" dxfId="59" priority="26" operator="equal">
      <formula>'Приложение 2'!J25</formula>
    </cfRule>
    <cfRule type="cellIs" dxfId="58" priority="27" operator="notBetween">
      <formula>'Приложение 2'!J25-0.15</formula>
      <formula>'Приложение 2'!J25+0.15</formula>
    </cfRule>
  </conditionalFormatting>
  <conditionalFormatting sqref="E12">
    <cfRule type="cellIs" dxfId="57" priority="28" operator="equal">
      <formula>'Приложение 2'!K12</formula>
    </cfRule>
    <cfRule type="cellIs" dxfId="56" priority="29" operator="notBetween">
      <formula>'Приложение 2'!K12-0.15</formula>
      <formula>'Приложение 2'!K12+0.15</formula>
    </cfRule>
  </conditionalFormatting>
  <conditionalFormatting sqref="E13">
    <cfRule type="cellIs" dxfId="55" priority="30" operator="equal">
      <formula>'Приложение 2'!K13</formula>
    </cfRule>
    <cfRule type="cellIs" dxfId="54" priority="31" operator="notBetween">
      <formula>'Приложение 2'!K13-0.15</formula>
      <formula>'Приложение 2'!K13+0.15</formula>
    </cfRule>
  </conditionalFormatting>
  <conditionalFormatting sqref="E25">
    <cfRule type="cellIs" dxfId="53" priority="32" operator="equal">
      <formula>'Приложение 2'!K25</formula>
    </cfRule>
    <cfRule type="cellIs" dxfId="52" priority="33" operator="notBetween">
      <formula>'Приложение 2'!K25-0.15</formula>
      <formula>'Приложение 2'!K25+0.15</formula>
    </cfRule>
  </conditionalFormatting>
  <conditionalFormatting sqref="E26">
    <cfRule type="cellIs" dxfId="51" priority="34" operator="equal">
      <formula>'Приложение 2'!K26</formula>
    </cfRule>
    <cfRule type="cellIs" dxfId="50" priority="35" operator="notBetween">
      <formula>'Приложение 2'!K26-0.15</formula>
      <formula>'Приложение 2'!K26+0.15</formula>
    </cfRule>
  </conditionalFormatting>
  <conditionalFormatting sqref="D54">
    <cfRule type="cellIs" dxfId="49" priority="36" operator="equal">
      <formula>'Приложение 2'!J54</formula>
    </cfRule>
    <cfRule type="cellIs" dxfId="48" priority="37" operator="notBetween">
      <formula>'Приложение 2'!J54-0.15</formula>
      <formula>'Приложение 2'!J54+0.15</formula>
    </cfRule>
  </conditionalFormatting>
  <conditionalFormatting sqref="D26">
    <cfRule type="cellIs" dxfId="47" priority="38" operator="equal">
      <formula>'Приложение 2'!J26</formula>
    </cfRule>
    <cfRule type="cellIs" dxfId="46" priority="39" operator="notBetween">
      <formula>'Приложение 2'!J26-0.15</formula>
      <formula>'Приложение 2'!J26+0.15</formula>
    </cfRule>
  </conditionalFormatting>
  <conditionalFormatting sqref="D30">
    <cfRule type="cellIs" dxfId="45" priority="40" operator="equal">
      <formula>'Приложение 2'!J30</formula>
    </cfRule>
    <cfRule type="cellIs" dxfId="44" priority="41" operator="notBetween">
      <formula>'Приложение 2'!J30-0.15</formula>
      <formula>'Приложение 2'!J30+0.15</formula>
    </cfRule>
  </conditionalFormatting>
  <conditionalFormatting sqref="D33">
    <cfRule type="cellIs" dxfId="43" priority="42" operator="equal">
      <formula>'Приложение 2'!J33</formula>
    </cfRule>
    <cfRule type="cellIs" dxfId="42" priority="43" operator="notBetween">
      <formula>'Приложение 2'!J33-0.15</formula>
      <formula>'Приложение 2'!J33+0.15</formula>
    </cfRule>
  </conditionalFormatting>
  <conditionalFormatting sqref="D34">
    <cfRule type="cellIs" dxfId="41" priority="44" operator="equal">
      <formula>'Приложение 2'!J34</formula>
    </cfRule>
    <cfRule type="cellIs" dxfId="40" priority="45" operator="notBetween">
      <formula>'Приложение 2'!J34-0.15</formula>
      <formula>'Приложение 2'!J34+0.15</formula>
    </cfRule>
  </conditionalFormatting>
  <conditionalFormatting sqref="D35">
    <cfRule type="cellIs" dxfId="39" priority="46" operator="equal">
      <formula>'Приложение 2'!J35</formula>
    </cfRule>
    <cfRule type="cellIs" dxfId="38" priority="47" operator="notBetween">
      <formula>'Приложение 2'!J35-0.15</formula>
      <formula>'Приложение 2'!J35+0.15</formula>
    </cfRule>
  </conditionalFormatting>
  <conditionalFormatting sqref="D36">
    <cfRule type="cellIs" dxfId="37" priority="48" operator="equal">
      <formula>'Приложение 2'!J36</formula>
    </cfRule>
    <cfRule type="cellIs" dxfId="36" priority="49" operator="notBetween">
      <formula>'Приложение 2'!J36-0.15</formula>
      <formula>'Приложение 2'!J36+0.15</formula>
    </cfRule>
  </conditionalFormatting>
  <conditionalFormatting sqref="D42">
    <cfRule type="cellIs" dxfId="35" priority="50" operator="equal">
      <formula>'Приложение 2'!J42</formula>
    </cfRule>
    <cfRule type="cellIs" dxfId="34" priority="51" operator="notBetween">
      <formula>'Приложение 2'!J42-0.15</formula>
      <formula>'Приложение 2'!J42+0.15</formula>
    </cfRule>
  </conditionalFormatting>
  <conditionalFormatting sqref="D43">
    <cfRule type="cellIs" dxfId="33" priority="52" operator="equal">
      <formula>'Приложение 2'!J43</formula>
    </cfRule>
    <cfRule type="cellIs" dxfId="32" priority="53" operator="notBetween">
      <formula>'Приложение 2'!J43-0.15</formula>
      <formula>'Приложение 2'!J43+0.15</formula>
    </cfRule>
  </conditionalFormatting>
  <conditionalFormatting sqref="D47">
    <cfRule type="cellIs" dxfId="31" priority="54" operator="equal">
      <formula>'Приложение 2'!J47</formula>
    </cfRule>
    <cfRule type="cellIs" dxfId="30" priority="55" operator="notBetween">
      <formula>'Приложение 2'!J47-0.15</formula>
      <formula>'Приложение 2'!J47+0.15</formula>
    </cfRule>
  </conditionalFormatting>
  <conditionalFormatting sqref="D50">
    <cfRule type="cellIs" dxfId="29" priority="56" operator="equal">
      <formula>'Приложение 2'!J50</formula>
    </cfRule>
    <cfRule type="cellIs" dxfId="28" priority="57" operator="notBetween">
      <formula>'Приложение 2'!J50-0.15</formula>
      <formula>'Приложение 2'!J50+0.15</formula>
    </cfRule>
  </conditionalFormatting>
  <conditionalFormatting sqref="D51">
    <cfRule type="cellIs" dxfId="27" priority="58" operator="equal">
      <formula>'Приложение 2'!J51</formula>
    </cfRule>
    <cfRule type="cellIs" dxfId="26" priority="59" operator="notBetween">
      <formula>'Приложение 2'!J51-0.15</formula>
      <formula>'Приложение 2'!J51+0.15</formula>
    </cfRule>
  </conditionalFormatting>
  <conditionalFormatting sqref="D53">
    <cfRule type="cellIs" dxfId="25" priority="60" operator="equal">
      <formula>'Приложение 2'!J53</formula>
    </cfRule>
    <cfRule type="cellIs" dxfId="24" priority="61" operator="notBetween">
      <formula>'Приложение 2'!J53-0.15</formula>
      <formula>'Приложение 2'!J53+0.15</formula>
    </cfRule>
  </conditionalFormatting>
  <conditionalFormatting sqref="E30">
    <cfRule type="cellIs" dxfId="23" priority="62" operator="equal">
      <formula>'Приложение 2'!K30</formula>
    </cfRule>
    <cfRule type="cellIs" dxfId="22" priority="63" operator="notBetween">
      <formula>'Приложение 2'!K30-0.15</formula>
      <formula>'Приложение 2'!K30+0.15</formula>
    </cfRule>
  </conditionalFormatting>
  <conditionalFormatting sqref="E33">
    <cfRule type="cellIs" dxfId="21" priority="64" operator="equal">
      <formula>'Приложение 2'!K33</formula>
    </cfRule>
    <cfRule type="cellIs" dxfId="20" priority="65" operator="notBetween">
      <formula>'Приложение 2'!K33-0.15</formula>
      <formula>'Приложение 2'!K33+0.15</formula>
    </cfRule>
  </conditionalFormatting>
  <conditionalFormatting sqref="E34">
    <cfRule type="cellIs" dxfId="19" priority="66" operator="equal">
      <formula>'Приложение 2'!K34</formula>
    </cfRule>
    <cfRule type="cellIs" dxfId="18" priority="67" operator="notBetween">
      <formula>'Приложение 2'!K34-0.15</formula>
      <formula>'Приложение 2'!K34+0.15</formula>
    </cfRule>
  </conditionalFormatting>
  <conditionalFormatting sqref="E35">
    <cfRule type="cellIs" dxfId="17" priority="68" operator="equal">
      <formula>'Приложение 2'!K35</formula>
    </cfRule>
    <cfRule type="cellIs" dxfId="16" priority="69" operator="notBetween">
      <formula>'Приложение 2'!K35-0.15</formula>
      <formula>'Приложение 2'!K35+0.15</formula>
    </cfRule>
  </conditionalFormatting>
  <conditionalFormatting sqref="E36">
    <cfRule type="cellIs" dxfId="15" priority="70" operator="equal">
      <formula>'Приложение 2'!K36</formula>
    </cfRule>
    <cfRule type="cellIs" dxfId="14" priority="71" operator="notBetween">
      <formula>'Приложение 2'!K36-0.15</formula>
      <formula>'Приложение 2'!K36+0.15</formula>
    </cfRule>
  </conditionalFormatting>
  <conditionalFormatting sqref="E42">
    <cfRule type="cellIs" dxfId="13" priority="72" operator="equal">
      <formula>'Приложение 2'!K42</formula>
    </cfRule>
    <cfRule type="cellIs" dxfId="12" priority="73" operator="notBetween">
      <formula>'Приложение 2'!K42-0.15</formula>
      <formula>'Приложение 2'!K42+0.15</formula>
    </cfRule>
  </conditionalFormatting>
  <conditionalFormatting sqref="E43">
    <cfRule type="cellIs" dxfId="11" priority="74" operator="equal">
      <formula>'Приложение 2'!K43</formula>
    </cfRule>
    <cfRule type="cellIs" dxfId="10" priority="75" operator="notBetween">
      <formula>'Приложение 2'!K43-0.15</formula>
      <formula>'Приложение 2'!K43+0.15</formula>
    </cfRule>
  </conditionalFormatting>
  <conditionalFormatting sqref="E47">
    <cfRule type="cellIs" dxfId="9" priority="76" operator="equal">
      <formula>'Приложение 2'!K47</formula>
    </cfRule>
    <cfRule type="cellIs" dxfId="8" priority="77" operator="notBetween">
      <formula>'Приложение 2'!K47-0.15</formula>
      <formula>'Приложение 2'!K47+0.15</formula>
    </cfRule>
  </conditionalFormatting>
  <conditionalFormatting sqref="E50">
    <cfRule type="cellIs" dxfId="7" priority="78" operator="equal">
      <formula>'Приложение 2'!K50</formula>
    </cfRule>
    <cfRule type="cellIs" dxfId="6" priority="79" operator="notBetween">
      <formula>'Приложение 2'!K50-0.15</formula>
      <formula>'Приложение 2'!K50+0.15</formula>
    </cfRule>
  </conditionalFormatting>
  <conditionalFormatting sqref="E51">
    <cfRule type="cellIs" dxfId="5" priority="80" operator="equal">
      <formula>'Приложение 2'!K51</formula>
    </cfRule>
    <cfRule type="cellIs" dxfId="4" priority="81" operator="notBetween">
      <formula>'Приложение 2'!K51-0.15</formula>
      <formula>'Приложение 2'!K51+0.15</formula>
    </cfRule>
  </conditionalFormatting>
  <conditionalFormatting sqref="E53">
    <cfRule type="cellIs" dxfId="3" priority="82" operator="equal">
      <formula>'Приложение 2'!K53</formula>
    </cfRule>
    <cfRule type="cellIs" dxfId="2" priority="83" operator="notBetween">
      <formula>'Приложение 2'!K53-0.15</formula>
      <formula>'Приложение 2'!K53+0.15</formula>
    </cfRule>
  </conditionalFormatting>
  <conditionalFormatting sqref="E54">
    <cfRule type="cellIs" dxfId="1" priority="84" operator="equal">
      <formula>'Приложение 2'!K54</formula>
    </cfRule>
    <cfRule type="cellIs" dxfId="0" priority="85" operator="notBetween">
      <formula>'Приложение 2'!K54-0.15</formula>
      <formula>'Приложение 2'!K54+0.15</formula>
    </cfRule>
  </conditionalFormatting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2252</TotalTime>
  <Application>LibreOffice/5.2.3.3$Windows_x86 LibreOffice_project/d54a8868f08a7b39642414cf2c8ef2f228f780cf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KonovaIS</cp:lastModifiedBy>
  <cp:revision>254</cp:revision>
  <dcterms:created xsi:type="dcterms:W3CDTF">2017-01-20T15:44:22Z</dcterms:created>
  <dcterms:modified xsi:type="dcterms:W3CDTF">2023-04-17T12:22:49Z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