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45" windowWidth="15480" windowHeight="10410"/>
  </bookViews>
  <sheets>
    <sheet name="готовый 1 и 2" sheetId="1" r:id="rId1"/>
  </sheets>
  <definedNames>
    <definedName name="_xlnm._FilterDatabase" localSheetId="0" hidden="1">'готовый 1 и 2'!$A$11:$Q$206</definedName>
    <definedName name="_xlnm.Print_Titles" localSheetId="0">'готовый 1 и 2'!$11:$13</definedName>
    <definedName name="_xlnm.Print_Area" localSheetId="0">'готовый 1 и 2'!$A$1:$Q$211</definedName>
  </definedNames>
  <calcPr calcId="144525"/>
</workbook>
</file>

<file path=xl/calcChain.xml><?xml version="1.0" encoding="utf-8"?>
<calcChain xmlns="http://schemas.openxmlformats.org/spreadsheetml/2006/main">
  <c r="P14" i="1" l="1"/>
  <c r="O14" i="1"/>
  <c r="Q20" i="1"/>
  <c r="Q175" i="1" l="1"/>
  <c r="P175" i="1"/>
  <c r="O175" i="1"/>
  <c r="N175" i="1"/>
  <c r="L175" i="1"/>
  <c r="Q165" i="1"/>
  <c r="P165" i="1"/>
  <c r="O165" i="1"/>
  <c r="N165" i="1"/>
  <c r="L165" i="1"/>
  <c r="M165" i="1"/>
  <c r="L195" i="1"/>
  <c r="Q195" i="1"/>
  <c r="P195" i="1"/>
  <c r="O195" i="1"/>
  <c r="N195" i="1"/>
  <c r="M195" i="1"/>
  <c r="M175" i="1"/>
  <c r="L160" i="1" l="1"/>
  <c r="Q160" i="1"/>
  <c r="P160" i="1"/>
  <c r="O160" i="1"/>
  <c r="N160" i="1"/>
  <c r="M160" i="1"/>
  <c r="Q152" i="1"/>
  <c r="P152" i="1"/>
  <c r="O152" i="1"/>
  <c r="N152" i="1"/>
  <c r="L152" i="1"/>
  <c r="M152" i="1"/>
  <c r="L80" i="1"/>
  <c r="Q80" i="1"/>
  <c r="P80" i="1"/>
  <c r="O80" i="1"/>
  <c r="N80" i="1"/>
  <c r="M80" i="1"/>
  <c r="Q41" i="1" l="1"/>
  <c r="N41" i="1"/>
  <c r="Q107" i="1"/>
  <c r="P107" i="1"/>
  <c r="O107" i="1"/>
  <c r="N107" i="1"/>
  <c r="L107" i="1"/>
  <c r="Q49" i="1"/>
  <c r="P49" i="1"/>
  <c r="O49" i="1"/>
  <c r="N49" i="1"/>
  <c r="M49" i="1"/>
  <c r="L49" i="1"/>
  <c r="Q201" i="1"/>
  <c r="P201" i="1"/>
  <c r="O201" i="1"/>
  <c r="L201" i="1"/>
  <c r="M201" i="1" l="1"/>
  <c r="Q149" i="1"/>
  <c r="P149" i="1"/>
  <c r="O149" i="1"/>
  <c r="N149" i="1"/>
  <c r="L149" i="1"/>
  <c r="M149" i="1"/>
  <c r="Q95" i="1"/>
  <c r="P95" i="1"/>
  <c r="O95" i="1"/>
  <c r="N95" i="1"/>
  <c r="L95" i="1"/>
  <c r="M95" i="1"/>
  <c r="Q58" i="1"/>
  <c r="P58" i="1"/>
  <c r="O58" i="1"/>
  <c r="N58" i="1"/>
  <c r="L58" i="1"/>
  <c r="M58" i="1"/>
  <c r="P104" i="1" l="1"/>
  <c r="Q104" i="1"/>
  <c r="O104" i="1"/>
  <c r="P41" i="1"/>
  <c r="N84" i="1"/>
  <c r="L41" i="1"/>
  <c r="Q132" i="1" l="1"/>
  <c r="P132" i="1"/>
  <c r="O132" i="1"/>
  <c r="N132" i="1"/>
  <c r="M132" i="1"/>
  <c r="Q111" i="1"/>
  <c r="P111" i="1"/>
  <c r="P110" i="1" s="1"/>
  <c r="O111" i="1"/>
  <c r="N111" i="1"/>
  <c r="L111" i="1"/>
  <c r="M111" i="1"/>
  <c r="L132" i="1"/>
  <c r="O110" i="1" l="1"/>
  <c r="Q110" i="1"/>
  <c r="N110" i="1"/>
  <c r="L110" i="1"/>
  <c r="M110" i="1"/>
  <c r="L193" i="1"/>
  <c r="L191" i="1"/>
  <c r="L187" i="1" s="1"/>
  <c r="L156" i="1"/>
  <c r="L155" i="1" s="1"/>
  <c r="L104" i="1"/>
  <c r="L92" i="1"/>
  <c r="L91" i="1" s="1"/>
  <c r="L84" i="1"/>
  <c r="L83" i="1" s="1"/>
  <c r="L78" i="1"/>
  <c r="L72" i="1"/>
  <c r="L71" i="1" s="1"/>
  <c r="L69" i="1"/>
  <c r="L67" i="1"/>
  <c r="L63" i="1"/>
  <c r="L57" i="1"/>
  <c r="L54" i="1"/>
  <c r="L48" i="1"/>
  <c r="L46" i="1"/>
  <c r="L44" i="1"/>
  <c r="L40" i="1"/>
  <c r="L38" i="1"/>
  <c r="L37" i="1" s="1"/>
  <c r="L30" i="1"/>
  <c r="L29" i="1" s="1"/>
  <c r="L26" i="1"/>
  <c r="L24" i="1"/>
  <c r="L22" i="1"/>
  <c r="L20" i="1"/>
  <c r="L17" i="1"/>
  <c r="L16" i="1" s="1"/>
  <c r="L159" i="1" l="1"/>
  <c r="L19" i="1"/>
  <c r="L15" i="1" s="1"/>
  <c r="L158" i="1"/>
  <c r="L36" i="1"/>
  <c r="L43" i="1"/>
  <c r="L90" i="1"/>
  <c r="L103" i="1"/>
  <c r="L66" i="1"/>
  <c r="M41" i="1"/>
  <c r="O41" i="1"/>
  <c r="L35" i="1" l="1"/>
  <c r="L14" i="1" s="1"/>
  <c r="N104" i="1"/>
  <c r="O193" i="1"/>
  <c r="N193" i="1"/>
  <c r="O191" i="1"/>
  <c r="O187" i="1" s="1"/>
  <c r="N191" i="1"/>
  <c r="N187" i="1" s="1"/>
  <c r="N159" i="1" l="1"/>
  <c r="N158" i="1" s="1"/>
  <c r="O159" i="1"/>
  <c r="O158" i="1" s="1"/>
  <c r="M107" i="1"/>
  <c r="Q84" i="1"/>
  <c r="P84" i="1"/>
  <c r="O84" i="1"/>
  <c r="O83" i="1" s="1"/>
  <c r="N83" i="1"/>
  <c r="M84" i="1"/>
  <c r="O72" i="1"/>
  <c r="O71" i="1" s="1"/>
  <c r="N72" i="1"/>
  <c r="N71" i="1" s="1"/>
  <c r="M72" i="1"/>
  <c r="M71" i="1" s="1"/>
  <c r="Q63" i="1"/>
  <c r="P63" i="1"/>
  <c r="O63" i="1"/>
  <c r="N63" i="1"/>
  <c r="Q46" i="1"/>
  <c r="P46" i="1"/>
  <c r="O46" i="1"/>
  <c r="N46" i="1"/>
  <c r="M46" i="1"/>
  <c r="O30" i="1"/>
  <c r="O29" i="1" s="1"/>
  <c r="N30" i="1"/>
  <c r="N29" i="1" s="1"/>
  <c r="O24" i="1"/>
  <c r="N24" i="1"/>
  <c r="Q26" i="1"/>
  <c r="P26" i="1"/>
  <c r="O26" i="1"/>
  <c r="N26" i="1"/>
  <c r="M26" i="1"/>
  <c r="O22" i="1"/>
  <c r="N22" i="1"/>
  <c r="O156" i="1"/>
  <c r="O155" i="1" s="1"/>
  <c r="N156" i="1"/>
  <c r="N155" i="1" s="1"/>
  <c r="O92" i="1"/>
  <c r="O91" i="1" s="1"/>
  <c r="O90" i="1" s="1"/>
  <c r="N92" i="1"/>
  <c r="N91" i="1" s="1"/>
  <c r="N90" i="1" s="1"/>
  <c r="O78" i="1"/>
  <c r="N78" i="1"/>
  <c r="O69" i="1"/>
  <c r="N69" i="1"/>
  <c r="O67" i="1"/>
  <c r="N67" i="1"/>
  <c r="O57" i="1"/>
  <c r="N57" i="1"/>
  <c r="O54" i="1"/>
  <c r="N54" i="1"/>
  <c r="O48" i="1"/>
  <c r="N48" i="1"/>
  <c r="O44" i="1"/>
  <c r="N44" i="1"/>
  <c r="N40" i="1"/>
  <c r="O40" i="1"/>
  <c r="O38" i="1"/>
  <c r="O37" i="1" s="1"/>
  <c r="N38" i="1"/>
  <c r="N37" i="1" s="1"/>
  <c r="O20" i="1"/>
  <c r="O19" i="1" s="1"/>
  <c r="N20" i="1"/>
  <c r="O17" i="1"/>
  <c r="O16" i="1" s="1"/>
  <c r="N17" i="1"/>
  <c r="N16" i="1" s="1"/>
  <c r="N19" i="1" l="1"/>
  <c r="N15" i="1" s="1"/>
  <c r="N36" i="1"/>
  <c r="O36" i="1"/>
  <c r="N103" i="1"/>
  <c r="O103" i="1"/>
  <c r="O66" i="1"/>
  <c r="O43" i="1"/>
  <c r="N66" i="1"/>
  <c r="N43" i="1"/>
  <c r="O15" i="1"/>
  <c r="Q193" i="1"/>
  <c r="P193" i="1"/>
  <c r="M193" i="1"/>
  <c r="Q191" i="1"/>
  <c r="Q187" i="1" s="1"/>
  <c r="Q159" i="1" s="1"/>
  <c r="P191" i="1"/>
  <c r="P187" i="1" s="1"/>
  <c r="P159" i="1" s="1"/>
  <c r="M191" i="1"/>
  <c r="M187" i="1" s="1"/>
  <c r="N35" i="1" l="1"/>
  <c r="N14" i="1" s="1"/>
  <c r="Q158" i="1"/>
  <c r="O35" i="1"/>
  <c r="P158" i="1"/>
  <c r="Q57" i="1"/>
  <c r="P57" i="1"/>
  <c r="M57" i="1"/>
  <c r="Q103" i="1"/>
  <c r="P103" i="1"/>
  <c r="M104" i="1"/>
  <c r="M103" i="1" s="1"/>
  <c r="M159" i="1"/>
  <c r="Q78" i="1"/>
  <c r="P78" i="1"/>
  <c r="M78" i="1"/>
  <c r="Q44" i="1"/>
  <c r="Q43" i="1" s="1"/>
  <c r="P44" i="1"/>
  <c r="P43" i="1" s="1"/>
  <c r="M44" i="1"/>
  <c r="M43" i="1" s="1"/>
  <c r="Q22" i="1"/>
  <c r="Q156" i="1" l="1"/>
  <c r="Q155" i="1" s="1"/>
  <c r="P156" i="1"/>
  <c r="P155" i="1" s="1"/>
  <c r="M156" i="1"/>
  <c r="M155" i="1" s="1"/>
  <c r="Q92" i="1"/>
  <c r="Q91" i="1" s="1"/>
  <c r="P92" i="1"/>
  <c r="P91" i="1" s="1"/>
  <c r="M92" i="1"/>
  <c r="M91" i="1" s="1"/>
  <c r="Q83" i="1"/>
  <c r="P83" i="1"/>
  <c r="M83" i="1"/>
  <c r="Q72" i="1"/>
  <c r="Q71" i="1" s="1"/>
  <c r="P72" i="1"/>
  <c r="P71" i="1" s="1"/>
  <c r="Q69" i="1"/>
  <c r="P69" i="1"/>
  <c r="M69" i="1"/>
  <c r="Q67" i="1"/>
  <c r="P67" i="1"/>
  <c r="M67" i="1"/>
  <c r="M63" i="1"/>
  <c r="Q54" i="1"/>
  <c r="P54" i="1"/>
  <c r="M54" i="1"/>
  <c r="Q48" i="1"/>
  <c r="P48" i="1"/>
  <c r="M48" i="1"/>
  <c r="Q40" i="1"/>
  <c r="P40" i="1"/>
  <c r="M40" i="1"/>
  <c r="Q38" i="1"/>
  <c r="Q37" i="1" s="1"/>
  <c r="P38" i="1"/>
  <c r="P37" i="1" s="1"/>
  <c r="M38" i="1"/>
  <c r="M37" i="1" s="1"/>
  <c r="Q30" i="1"/>
  <c r="Q29" i="1" s="1"/>
  <c r="P30" i="1"/>
  <c r="P29" i="1" s="1"/>
  <c r="M30" i="1"/>
  <c r="M29" i="1" s="1"/>
  <c r="Q24" i="1"/>
  <c r="P24" i="1"/>
  <c r="M24" i="1"/>
  <c r="P22" i="1"/>
  <c r="M22" i="1"/>
  <c r="Q19" i="1"/>
  <c r="P20" i="1"/>
  <c r="P19" i="1" s="1"/>
  <c r="M20" i="1"/>
  <c r="Q17" i="1"/>
  <c r="Q16" i="1" s="1"/>
  <c r="P17" i="1"/>
  <c r="P16" i="1" s="1"/>
  <c r="M17" i="1"/>
  <c r="M16" i="1" s="1"/>
  <c r="M19" i="1" l="1"/>
  <c r="M15" i="1" s="1"/>
  <c r="P36" i="1"/>
  <c r="P35" i="1" s="1"/>
  <c r="M36" i="1"/>
  <c r="M35" i="1" s="1"/>
  <c r="Q36" i="1"/>
  <c r="Q35" i="1" s="1"/>
  <c r="Q90" i="1"/>
  <c r="P90" i="1"/>
  <c r="P15" i="1"/>
  <c r="M90" i="1"/>
  <c r="Q15" i="1"/>
  <c r="M158" i="1"/>
  <c r="M66" i="1"/>
  <c r="Q66" i="1" l="1"/>
  <c r="Q14" i="1" s="1"/>
  <c r="P66" i="1"/>
  <c r="M14" i="1"/>
</calcChain>
</file>

<file path=xl/sharedStrings.xml><?xml version="1.0" encoding="utf-8"?>
<sst xmlns="http://schemas.openxmlformats.org/spreadsheetml/2006/main" count="1589" uniqueCount="296">
  <si>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</si>
  <si>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</si>
  <si>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</si>
  <si>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</si>
  <si>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</si>
  <si>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</si>
  <si>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</si>
  <si>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</si>
  <si>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</si>
  <si>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</si>
  <si>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</si>
  <si>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</si>
  <si>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</si>
  <si>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</si>
  <si>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</si>
  <si>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</si>
  <si>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</si>
  <si>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</si>
  <si>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</si>
  <si>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</si>
  <si>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</si>
  <si>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</si>
  <si>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Налог на прибыль организаций</t>
  </si>
  <si>
    <t>110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</si>
  <si>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</si>
  <si>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</si>
  <si>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</si>
  <si>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</si>
  <si>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</si>
  <si>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</si>
  <si>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</si>
  <si>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</si>
  <si>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040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</si>
  <si>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</si>
  <si>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</si>
  <si>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</si>
  <si>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</si>
  <si>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</si>
  <si>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011</t>
  </si>
  <si>
    <t>100</t>
  </si>
  <si>
    <t>120</t>
  </si>
  <si>
    <t>Управление Федерального казначейства по Краснодарскому краю</t>
  </si>
  <si>
    <t>НАЛОГИ НА СОВОКУПНЫЙ ДОХОД</t>
  </si>
  <si>
    <t>05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</si>
  <si>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</si>
  <si>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</si>
  <si>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</si>
  <si>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</si>
  <si>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050</t>
  </si>
  <si>
    <t>06</t>
  </si>
  <si>
    <t>04</t>
  </si>
  <si>
    <t>07</t>
  </si>
  <si>
    <t>ГОСУДАРСТВЕННАЯ ПОШЛИНА</t>
  </si>
  <si>
    <t>08</t>
  </si>
  <si>
    <t>ГУ МВД России по Краснодарскому краю</t>
  </si>
  <si>
    <t>11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</si>
  <si>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</si>
  <si>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</si>
  <si>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</si>
  <si>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</si>
  <si>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</si>
  <si>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</si>
  <si>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</si>
  <si>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</si>
  <si>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</si>
  <si>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048</t>
  </si>
  <si>
    <t>Управление Федеральной службы по надзору в сфере природопользования (Росприроднадзора) по Краснодарскому краю и Республике Адыгея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</si>
  <si>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</si>
  <si>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</si>
  <si>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</si>
  <si>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013</t>
  </si>
  <si>
    <t>015</t>
  </si>
  <si>
    <t>ДОХОДЫ ОТ ОКАЗАНИЯ ПЛАТНЫХ УСЛУГ (РАБОТ) И КОМПЕНСАЦИИ ЗАТРАТ ГОСУДАРСТВА</t>
  </si>
  <si>
    <t>13</t>
  </si>
  <si>
    <t xml:space="preserve">Доходы от оказания платных услуг (работ)и компенсации затрат государств
</t>
  </si>
  <si>
    <t>410</t>
  </si>
  <si>
    <t>992</t>
  </si>
  <si>
    <t>Министерство экономики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</si>
  <si>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</si>
  <si>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</si>
  <si>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</si>
  <si>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</si>
  <si>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</si>
  <si>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</si>
  <si>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</si>
  <si>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</si>
  <si>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053</t>
  </si>
  <si>
    <t>816</t>
  </si>
  <si>
    <t>141</t>
  </si>
  <si>
    <t>833</t>
  </si>
  <si>
    <t>ПРОЧИЕ НЕНАЛОГОВЫЕ ДОХОДЫ</t>
  </si>
  <si>
    <t>17</t>
  </si>
  <si>
    <t>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</si>
  <si>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</si>
  <si>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</si>
  <si>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</si>
  <si>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2</t>
  </si>
  <si>
    <t>Финансовое управление администрации муниципального образования Гулькевичский район</t>
  </si>
  <si>
    <t>Гулькевичский район Краснодарского края</t>
  </si>
  <si>
    <t>Реестр источников доходов бюджета муниципального образования Гулькевичский район</t>
  </si>
  <si>
    <t>Наименование главного администратора доходов  бюджета муниципального образования Гулькевичский район</t>
  </si>
  <si>
    <t>Межрайонная инспекция  Федеральной налоговой службы № 5 по Краснодарскому краю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</si>
  <si>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</si>
  <si>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</si>
  <si>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Налог, взимаемый в связи с применением потентной системы налогообложения</t>
  </si>
  <si>
    <t>Налог, взимаемый в связи с применением потентной системы налогообложения, зачисляемые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</si>
  <si>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</si>
  <si>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902</t>
  </si>
  <si>
    <t>150</t>
  </si>
  <si>
    <t>Администрация муниципального образования Гулькевичский район</t>
  </si>
  <si>
    <t>905</t>
  </si>
  <si>
    <t>035</t>
  </si>
  <si>
    <t>025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</si>
  <si>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</si>
  <si>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</si>
  <si>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09</t>
  </si>
  <si>
    <t>045</t>
  </si>
  <si>
    <t>995</t>
  </si>
  <si>
    <t>926</t>
  </si>
  <si>
    <t>065</t>
  </si>
  <si>
    <t>925</t>
  </si>
  <si>
    <t>430</t>
  </si>
  <si>
    <t>321</t>
  </si>
  <si>
    <t>администрация Муниципального образования Гулькевичский район</t>
  </si>
  <si>
    <t>Невыясненные поступления</t>
  </si>
  <si>
    <t>Невыясненные поступления, зачисляемые в бюджеты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</si>
  <si>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</si>
  <si>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</si>
  <si>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</si>
  <si>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</si>
  <si>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</si>
  <si>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безвозмездные поступления в бюджеты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</si>
  <si>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</si>
  <si>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</si>
  <si>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субсидии бюджетам муниципальных районов</t>
  </si>
  <si>
    <t>Дотации бюджетам муниципальных районов на выравнивание бюджетной обеспеченности</t>
  </si>
  <si>
    <t>Невыясненные поступления, зачисляемые в бюджеты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</si>
  <si>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</si>
  <si>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доходы от компенсации затрат бюджетов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</si>
  <si>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</si>
  <si>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оказания платных услуг (работ) получателями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</si>
  <si>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</si>
  <si>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</si>
  <si>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Налог, взимаемый в связи с применением патентной системы налогообложения, зачисляемый в бюджет МР 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</si>
  <si>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</si>
  <si>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</si>
  <si>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</si>
  <si>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</si>
  <si>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</si>
  <si>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</si>
  <si>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</si>
  <si>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Государственное управление  ветеринарии Краснодарского края</t>
  </si>
  <si>
    <t>Государственная жилищная инспекция Краснодарского края</t>
  </si>
  <si>
    <t>Управление  образования администрации муниципального образования Гулькевичский район</t>
  </si>
  <si>
    <t>Отдел культуры администрации муниципального образования Гулькевичский район</t>
  </si>
  <si>
    <t>Отдел  физической культуры и спорта администрации муниципального образования Гулькевичский район</t>
  </si>
  <si>
    <t>Городские и сельские поселения муниципального образования Гулькевичский района</t>
  </si>
  <si>
    <t>Управление Федеральной службы по надзору в сфере защиты прав потребителей и благополучия человека по Краснодарсокму краю</t>
  </si>
  <si>
    <t>код главного администратора доходов бюджета муниципального образования Гулькевичский район</t>
  </si>
  <si>
    <t>052</t>
  </si>
  <si>
    <t>440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</si>
  <si>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</si>
  <si>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</si>
  <si>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076</t>
  </si>
  <si>
    <t>Контрольно-счётная палата муниципального образования Гулькевичский район</t>
  </si>
  <si>
    <t>Государственная пошлина за выдачу разрешения на установку рекламной конструкции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</si>
  <si>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</si>
  <si>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</si>
  <si>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</si>
  <si>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</si>
  <si>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</si>
  <si>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</si>
  <si>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внутригородских муниципальных образований городов федерального значения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</si>
  <si>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</si>
  <si>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</si>
  <si>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Прочие межбюджетные трансферты, передаваемые бюджетам муниципальных районов</t>
  </si>
  <si>
    <t>ДОХОДЫ БЮДЖЕТОВ МУНИЦИПАЛЬНЫХ РАЙОНОВ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</si>
  <si>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Начальник финансового управления</t>
  </si>
  <si>
    <t>1000</t>
  </si>
  <si>
    <t>2100</t>
  </si>
  <si>
    <t>6000</t>
  </si>
  <si>
    <t xml:space="preserve">Доходы от продажи земельных участков, государственная собственность на которые не разграничена и которые расположены в гра-ницах  городских поселений </t>
  </si>
  <si>
    <t>041</t>
  </si>
  <si>
    <t>042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</si>
  <si>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городскихпоселений и межселенных территорий муниципальных районов</t>
  </si>
  <si>
    <t>Федеральная служба по ветеринарному и фитосанитарному надзору</t>
  </si>
  <si>
    <t>Субсидии на реализацию мероприятий по обеспечению жильем молодых семей</t>
  </si>
  <si>
    <t>231</t>
  </si>
  <si>
    <t>241</t>
  </si>
  <si>
    <t>251</t>
  </si>
  <si>
    <t>261</t>
  </si>
  <si>
    <t>Налог, взимаемый в связи с применением потентной системы налогообложения, зачисляемые в бюджеты муниципальных районов (пени по соответствующему платежу0</t>
  </si>
  <si>
    <t>Единый сельскохозяйственный налог (суммы денежных взысканий (штрафов) по соответствующему платежу)</t>
  </si>
  <si>
    <t>Плата за размещение твердых коммунальных отходов</t>
  </si>
  <si>
    <t>Плата за выбросы загрязняющих веществ, образующихся при сжигании на факельных установках и (или) рассеивании  попутного нефтяного газа</t>
  </si>
  <si>
    <t>Доходы бюджетов мунициальных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</si>
  <si>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</si>
  <si>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территоий муниципальных районов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</si>
  <si>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</si>
  <si>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</si>
  <si>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</si>
  <si>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Налоги на имущество </t>
  </si>
  <si>
    <t>Налоги на имущество</t>
  </si>
  <si>
    <t xml:space="preserve">Налог на имущество организаций
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</si>
  <si>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</si>
  <si>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</si>
  <si>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не входящему в Единую систему газоснабжения (сумма платежа (перерасчеты, недоимка и задолженность по соответствующему платежу, в том числе по отмененному)</t>
  </si>
  <si>
    <t>Субсидия бюджетам муниципальных районов на поддержку отрасли культуры (на комплектование и обеспечение сохранности библиотечных фондов)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</si>
  <si>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</si>
  <si>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090</t>
  </si>
  <si>
    <t>10</t>
  </si>
  <si>
    <t>070</t>
  </si>
  <si>
    <t>074</t>
  </si>
  <si>
    <t>836</t>
  </si>
  <si>
    <t>203</t>
  </si>
  <si>
    <t>Департамент по обеспечению деятельности мировых судей Краснодарского края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</si>
  <si>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</si>
  <si>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</si>
  <si>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</si>
  <si>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</si>
  <si>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</si>
  <si>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123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</si>
  <si>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</si>
  <si>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Федеральная регистрационная служба</t>
  </si>
  <si>
    <t>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</si>
  <si>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</si>
  <si>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Субвенции бюджетам на проведение Всероссийской переписи населения 2020 года</t>
  </si>
  <si>
    <t>Отдел физической культуры и спорта</t>
  </si>
  <si>
    <t>А.В.Иванов</t>
  </si>
  <si>
    <t xml:space="preserve"> Федеральная служба по надзору в сфере природопользования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</si>
  <si>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</si>
  <si>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193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</si>
  <si>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</si>
  <si>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183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</si>
  <si>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</si>
  <si>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</si>
  <si>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</si>
  <si>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</si>
  <si>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</si>
  <si>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</si>
  <si>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133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</si>
  <si>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</si>
  <si>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083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</si>
  <si>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</si>
  <si>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</si>
  <si>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063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</si>
  <si>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</si>
  <si>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</si>
  <si>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322</t>
  </si>
  <si>
    <t>Федеральная служба судебных приставов</t>
  </si>
  <si>
    <t>3000</t>
  </si>
  <si>
    <t>173</t>
  </si>
  <si>
    <t>Единый сельскохозяйственный налог (пени по соответствующему платежу)</t>
  </si>
  <si>
    <t>Налог на имущество организаций по имуществу, не входящему в Единую систему газоснабжения (пени по соответствующему платежу)</t>
  </si>
  <si>
    <t>Налог на имущество организаций по имуществу, не входящему в Единую систему газоснабжения (суммы денежных взысканий (штрафов) по соответствующему платежу согласно законодательству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</si>
  <si>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</si>
  <si>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</si>
  <si>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 КОМПЕНСАЦИИ ЗАТРАТ ГОСУДАРСТВА</t>
  </si>
  <si>
    <t xml:space="preserve">ДОХОДЫ ОТ ОКАЗАНИЯ ПЛАТНЫХ УСЛУГ (РАБОТ)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</si>
  <si>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</si>
  <si>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</si>
  <si>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Единый налог на вмененный доход для отдельных видов деятельности (за налоговые периоды, истекшие до 1 января 2011 года)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</si>
  <si>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</si>
  <si>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</si>
  <si>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бюджетам бюджетной системы Российской Федерации</t>
  </si>
  <si>
    <t>Прочие дотации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</si>
  <si>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</si>
  <si>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</si>
  <si>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среды, налагаемые мировыми судьями, комиссиями по делам несовершеннолетних и защите их прав</t>
  </si>
  <si>
    <t>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</si>
  <si>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</t>
  </si>
  <si>
    <t>177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</si>
  <si>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</si>
  <si>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</si>
  <si>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</si>
  <si>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</si>
  <si>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4000</t>
  </si>
  <si>
    <t>Единый сельскохозяйственный налог (прочие поступления)</t>
  </si>
  <si>
    <t>на 01 января 2023 года</t>
  </si>
  <si>
    <t xml:space="preserve">Показатели кассовых поступлений в 2022 году (по состоянию на 01.10.2022 г.) </t>
  </si>
  <si>
    <t>Оценка исполнения бюджета на 2022 год</t>
  </si>
  <si>
    <t xml:space="preserve">Показатели прогноза доходов в 2023 году </t>
  </si>
  <si>
    <t>Показатели прогноза доходов в 2024</t>
  </si>
  <si>
    <t xml:space="preserve">Показатели прогноза доходов в 2025 </t>
  </si>
  <si>
    <t>Показатели прогноза доходов в 2022 году в соответствии с решением о бюджете муниципального образования Гулькевичский район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</si>
  <si>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</si>
  <si>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929</t>
  </si>
  <si>
    <t>064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</si>
  <si>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</si>
  <si>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910</t>
  </si>
  <si>
    <t>КСП администрации муниципального образования Гулькевичский район</t>
  </si>
  <si>
    <t>093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</si>
  <si>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</si>
  <si>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</si>
  <si>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</si>
  <si>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Единая субвенция  бюджетам муниципальных районов из бюджета субъекта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</si>
</sst>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"/>
    <numFmt numFmtId="165" formatCode="00"/>
    <numFmt numFmtId="166" formatCode="0000"/>
    <numFmt numFmtId="167" formatCode="#,##0.0"/>
    <numFmt numFmtId="168" formatCode="&quot;&quot;###,##0.00"/>
    <numFmt numFmtId="169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0">
    <xf numFmtId="0" fontId="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" fillId="0" borderId="0"/>
  </cellStyleXfs>
  <cellXfs count="182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/>
    <xf numFmtId="0" fontId="8" fillId="0" borderId="2" xfId="0" applyFont="1" applyBorder="1" applyAlignment="1">
      <alignment horizontal="center" vertical="top" wrapText="1"/>
    </xf>
    <xf numFmtId="0" fontId="0" fillId="0" borderId="0" xfId="0" applyFill="1"/>
    <xf numFmtId="0" fontId="6" fillId="0" borderId="0" xfId="0" applyFont="1"/>
    <xf numFmtId="49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166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/>
    </xf>
    <xf numFmtId="165" fontId="12" fillId="2" borderId="2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6" fontId="12" fillId="2" borderId="2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164" fontId="14" fillId="2" borderId="2" xfId="0" applyNumberFormat="1" applyFont="1" applyFill="1" applyBorder="1" applyAlignment="1" applyProtection="1">
      <alignment horizontal="center" vertical="center" wrapText="1"/>
    </xf>
    <xf numFmtId="0" fontId="15" fillId="2" borderId="2" xfId="0" applyNumberFormat="1" applyFont="1" applyFill="1" applyBorder="1" applyAlignment="1" applyProtection="1">
      <alignment horizontal="center" vertical="center" wrapText="1"/>
    </xf>
    <xf numFmtId="165" fontId="15" fillId="2" borderId="2" xfId="0" applyNumberFormat="1" applyFont="1" applyFill="1" applyBorder="1" applyAlignment="1" applyProtection="1">
      <alignment horizontal="center" vertical="center" wrapText="1"/>
    </xf>
    <xf numFmtId="164" fontId="15" fillId="2" borderId="2" xfId="0" applyNumberFormat="1" applyFont="1" applyFill="1" applyBorder="1" applyAlignment="1" applyProtection="1">
      <alignment horizontal="center" vertical="center" wrapText="1"/>
    </xf>
    <xf numFmtId="166" fontId="14" fillId="2" borderId="2" xfId="0" applyNumberFormat="1" applyFont="1" applyFill="1" applyBorder="1" applyAlignment="1" applyProtection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 applyProtection="1">
      <alignment horizontal="center" vertical="center" wrapText="1"/>
    </xf>
    <xf numFmtId="167" fontId="12" fillId="2" borderId="2" xfId="0" applyNumberFormat="1" applyFont="1" applyFill="1" applyBorder="1" applyAlignment="1">
      <alignment horizontal="right" vertical="center"/>
    </xf>
    <xf numFmtId="167" fontId="14" fillId="2" borderId="2" xfId="0" applyNumberFormat="1" applyFont="1" applyFill="1" applyBorder="1" applyAlignment="1">
      <alignment horizontal="right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165" fontId="9" fillId="2" borderId="2" xfId="0" applyNumberFormat="1" applyFont="1" applyFill="1" applyBorder="1" applyAlignment="1" applyProtection="1">
      <alignment horizontal="center" vertical="center" wrapText="1"/>
    </xf>
    <xf numFmtId="164" fontId="9" fillId="2" borderId="2" xfId="0" applyNumberFormat="1" applyFont="1" applyFill="1" applyBorder="1" applyAlignment="1" applyProtection="1">
      <alignment horizontal="center" vertical="center" wrapText="1"/>
    </xf>
    <xf numFmtId="166" fontId="11" fillId="2" borderId="2" xfId="0" applyNumberFormat="1" applyFont="1" applyFill="1" applyBorder="1" applyAlignment="1" applyProtection="1">
      <alignment horizontal="center" vertical="center" wrapText="1"/>
    </xf>
    <xf numFmtId="167" fontId="11" fillId="2" borderId="2" xfId="0" applyNumberFormat="1" applyFont="1" applyFill="1" applyBorder="1" applyAlignment="1">
      <alignment horizontal="righ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6" fontId="8" fillId="2" borderId="2" xfId="0" applyNumberFormat="1" applyFont="1" applyFill="1" applyBorder="1" applyAlignment="1">
      <alignment horizontal="center" vertical="center" wrapText="1"/>
    </xf>
    <xf numFmtId="167" fontId="8" fillId="2" borderId="2" xfId="0" applyNumberFormat="1" applyFont="1" applyFill="1" applyBorder="1" applyAlignment="1">
      <alignment horizontal="right" vertical="center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wrapText="1" shrinkToFit="1"/>
    </xf>
    <xf numFmtId="0" fontId="11" fillId="2" borderId="2" xfId="3" applyNumberFormat="1" applyFont="1" applyFill="1" applyBorder="1" applyAlignment="1" applyProtection="1">
      <alignment vertical="center" wrapText="1"/>
      <protection hidden="1"/>
    </xf>
    <xf numFmtId="0" fontId="8" fillId="2" borderId="2" xfId="0" applyFont="1" applyFill="1" applyBorder="1" applyAlignment="1">
      <alignment horizontal="left"/>
    </xf>
    <xf numFmtId="0" fontId="11" fillId="2" borderId="1" xfId="3" applyNumberFormat="1" applyFont="1" applyFill="1" applyBorder="1" applyAlignment="1" applyProtection="1">
      <alignment vertical="center" wrapText="1"/>
      <protection hidden="1"/>
    </xf>
    <xf numFmtId="0" fontId="11" fillId="0" borderId="2" xfId="6" applyNumberFormat="1" applyFont="1" applyFill="1" applyBorder="1" applyAlignment="1" applyProtection="1">
      <alignment vertical="center" wrapText="1"/>
      <protection hidden="1"/>
    </xf>
    <xf numFmtId="0" fontId="11" fillId="0" borderId="6" xfId="3" applyNumberFormat="1" applyFont="1" applyFill="1" applyBorder="1" applyAlignment="1" applyProtection="1">
      <alignment vertical="center" wrapText="1"/>
      <protection hidden="1"/>
    </xf>
    <xf numFmtId="0" fontId="11" fillId="0" borderId="2" xfId="3" applyNumberFormat="1" applyFont="1" applyFill="1" applyBorder="1" applyAlignment="1" applyProtection="1">
      <alignment vertical="center" wrapText="1"/>
      <protection hidden="1"/>
    </xf>
    <xf numFmtId="0" fontId="11" fillId="2" borderId="2" xfId="0" applyFont="1" applyFill="1" applyBorder="1" applyAlignment="1">
      <alignment horizontal="left" vertical="center" wrapText="1"/>
    </xf>
    <xf numFmtId="167" fontId="19" fillId="2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7" fontId="21" fillId="2" borderId="2" xfId="0" applyNumberFormat="1" applyFont="1" applyFill="1" applyBorder="1" applyAlignment="1">
      <alignment horizontal="right" vertical="center"/>
    </xf>
    <xf numFmtId="167" fontId="14" fillId="2" borderId="2" xfId="0" applyNumberFormat="1" applyFont="1" applyFill="1" applyBorder="1" applyAlignment="1">
      <alignment horizontal="right" vertical="center"/>
    </xf>
    <xf numFmtId="167" fontId="11" fillId="2" borderId="2" xfId="0" applyNumberFormat="1" applyFont="1" applyFill="1" applyBorder="1" applyAlignment="1">
      <alignment horizontal="right" vertical="center"/>
    </xf>
    <xf numFmtId="167" fontId="22" fillId="2" borderId="2" xfId="0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17" fillId="2" borderId="0" xfId="0" applyNumberFormat="1" applyFont="1" applyFill="1" applyBorder="1" applyAlignment="1">
      <alignment horizontal="right" vertical="center"/>
    </xf>
    <xf numFmtId="167" fontId="18" fillId="2" borderId="0" xfId="0" applyNumberFormat="1" applyFont="1" applyFill="1" applyBorder="1" applyAlignment="1">
      <alignment horizontal="right" vertical="center"/>
    </xf>
    <xf numFmtId="0" fontId="0" fillId="0" borderId="0" xfId="0" applyBorder="1"/>
    <xf numFmtId="49" fontId="12" fillId="2" borderId="1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166" fontId="11" fillId="2" borderId="2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 applyProtection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4" fillId="2" borderId="2" xfId="3" applyNumberFormat="1" applyFont="1" applyFill="1" applyBorder="1" applyAlignment="1" applyProtection="1">
      <alignment vertical="center" wrapText="1"/>
      <protection hidden="1"/>
    </xf>
    <xf numFmtId="49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167" fontId="21" fillId="2" borderId="2" xfId="0" applyNumberFormat="1" applyFont="1" applyFill="1" applyBorder="1" applyAlignment="1">
      <alignment horizontal="right" vertical="center" wrapText="1"/>
    </xf>
    <xf numFmtId="167" fontId="20" fillId="2" borderId="2" xfId="0" applyNumberFormat="1" applyFont="1" applyFill="1" applyBorder="1" applyAlignment="1">
      <alignment horizontal="right" vertical="center" wrapText="1"/>
    </xf>
    <xf numFmtId="168" fontId="9" fillId="2" borderId="7" xfId="0" applyNumberFormat="1" applyFont="1" applyFill="1" applyBorder="1" applyAlignment="1">
      <alignment horizontal="left" wrapText="1"/>
    </xf>
    <xf numFmtId="167" fontId="11" fillId="2" borderId="1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169" fontId="12" fillId="2" borderId="2" xfId="0" applyNumberFormat="1" applyFont="1" applyFill="1" applyBorder="1" applyAlignment="1">
      <alignment horizontal="right" vertical="center"/>
    </xf>
    <xf numFmtId="169" fontId="11" fillId="2" borderId="2" xfId="0" applyNumberFormat="1" applyFont="1" applyFill="1" applyBorder="1" applyAlignment="1">
      <alignment horizontal="right" vertical="center"/>
    </xf>
    <xf numFmtId="169" fontId="14" fillId="2" borderId="2" xfId="0" applyNumberFormat="1" applyFont="1" applyFill="1" applyBorder="1" applyAlignment="1">
      <alignment horizontal="right" vertical="center"/>
    </xf>
    <xf numFmtId="169" fontId="21" fillId="2" borderId="2" xfId="0" applyNumberFormat="1" applyFont="1" applyFill="1" applyBorder="1" applyAlignment="1">
      <alignment horizontal="right" vertical="center"/>
    </xf>
    <xf numFmtId="169" fontId="8" fillId="2" borderId="2" xfId="0" applyNumberFormat="1" applyFont="1" applyFill="1" applyBorder="1" applyAlignment="1">
      <alignment horizontal="right" vertical="center"/>
    </xf>
    <xf numFmtId="169" fontId="19" fillId="2" borderId="2" xfId="0" applyNumberFormat="1" applyFont="1" applyFill="1" applyBorder="1" applyAlignment="1">
      <alignment horizontal="right" vertical="center"/>
    </xf>
    <xf numFmtId="169" fontId="22" fillId="2" borderId="2" xfId="0" applyNumberFormat="1" applyFont="1" applyFill="1" applyBorder="1" applyAlignment="1">
      <alignment horizontal="right" vertical="center"/>
    </xf>
    <xf numFmtId="169" fontId="11" fillId="2" borderId="1" xfId="0" applyNumberFormat="1" applyFont="1" applyFill="1" applyBorder="1" applyAlignment="1">
      <alignment horizontal="right" vertical="center"/>
    </xf>
    <xf numFmtId="0" fontId="24" fillId="0" borderId="0" xfId="0" applyFont="1"/>
    <xf numFmtId="0" fontId="24" fillId="0" borderId="0" xfId="0" applyFont="1" applyBorder="1"/>
    <xf numFmtId="0" fontId="14" fillId="0" borderId="2" xfId="3" applyNumberFormat="1" applyFont="1" applyFill="1" applyBorder="1" applyAlignment="1" applyProtection="1">
      <alignment vertical="center" wrapText="1"/>
      <protection hidden="1"/>
    </xf>
    <xf numFmtId="0" fontId="0" fillId="0" borderId="0" xfId="0" applyFont="1"/>
    <xf numFmtId="0" fontId="9" fillId="0" borderId="8" xfId="0" applyFont="1" applyBorder="1" applyAlignment="1">
      <alignment horizontal="left" vertical="top" wrapText="1"/>
    </xf>
    <xf numFmtId="0" fontId="8" fillId="2" borderId="0" xfId="0" applyFont="1" applyFill="1" applyAlignment="1">
      <alignment vertical="center" wrapText="1" shrinkToFit="1"/>
    </xf>
    <xf numFmtId="0" fontId="9" fillId="0" borderId="0" xfId="0" applyFont="1" applyBorder="1" applyAlignment="1">
      <alignment horizontal="left" vertical="top" wrapText="1"/>
    </xf>
    <xf numFmtId="0" fontId="25" fillId="0" borderId="0" xfId="0" applyFont="1" applyAlignment="1">
      <alignment horizontal="left"/>
    </xf>
    <xf numFmtId="0" fontId="8" fillId="2" borderId="0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top" wrapText="1"/>
    </xf>
    <xf numFmtId="0" fontId="15" fillId="2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top" wrapText="1"/>
    </xf>
    <xf numFmtId="0" fontId="12" fillId="2" borderId="1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wrapText="1" shrinkToFit="1"/>
    </xf>
    <xf numFmtId="0" fontId="8" fillId="2" borderId="12" xfId="0" applyFont="1" applyFill="1" applyBorder="1" applyAlignment="1">
      <alignment wrapText="1" shrinkToFit="1"/>
    </xf>
    <xf numFmtId="0" fontId="8" fillId="2" borderId="12" xfId="0" applyFont="1" applyFill="1" applyBorder="1" applyAlignment="1">
      <alignment vertical="center" wrapText="1" shrinkToFit="1"/>
    </xf>
    <xf numFmtId="0" fontId="16" fillId="2" borderId="12" xfId="0" applyFont="1" applyFill="1" applyBorder="1" applyAlignment="1">
      <alignment vertical="center" wrapText="1" shrinkToFit="1"/>
    </xf>
    <xf numFmtId="0" fontId="8" fillId="2" borderId="12" xfId="0" applyFont="1" applyFill="1" applyBorder="1" applyAlignment="1">
      <alignment horizontal="left" vertical="center"/>
    </xf>
    <xf numFmtId="167" fontId="11" fillId="2" borderId="12" xfId="0" applyNumberFormat="1" applyFont="1" applyFill="1" applyBorder="1" applyAlignment="1">
      <alignment horizontal="left" vertical="center" wrapText="1"/>
    </xf>
    <xf numFmtId="167" fontId="14" fillId="2" borderId="12" xfId="0" applyNumberFormat="1" applyFont="1" applyFill="1" applyBorder="1" applyAlignment="1">
      <alignment horizontal="left" vertical="center" wrapText="1"/>
    </xf>
    <xf numFmtId="2" fontId="8" fillId="2" borderId="12" xfId="0" applyNumberFormat="1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9" fillId="2" borderId="1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167" fontId="19" fillId="0" borderId="2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vertical="center" wrapText="1" shrinkToFit="1"/>
    </xf>
    <xf numFmtId="0" fontId="0" fillId="2" borderId="0" xfId="0" applyFill="1"/>
    <xf numFmtId="167" fontId="12" fillId="0" borderId="2" xfId="0" applyNumberFormat="1" applyFont="1" applyFill="1" applyBorder="1" applyAlignment="1">
      <alignment horizontal="right" vertical="center"/>
    </xf>
    <xf numFmtId="0" fontId="11" fillId="0" borderId="4" xfId="3" applyNumberFormat="1" applyFont="1" applyFill="1" applyBorder="1" applyAlignment="1" applyProtection="1">
      <alignment vertical="center" wrapText="1"/>
      <protection hidden="1"/>
    </xf>
    <xf numFmtId="0" fontId="9" fillId="0" borderId="14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16" fillId="2" borderId="2" xfId="0" applyFont="1" applyFill="1" applyBorder="1" applyAlignment="1">
      <alignment vertical="center" wrapText="1" shrinkToFit="1"/>
    </xf>
    <xf numFmtId="0" fontId="16" fillId="2" borderId="0" xfId="0" applyFont="1" applyFill="1" applyAlignment="1">
      <alignment vertical="center" wrapText="1" shrinkToFit="1"/>
    </xf>
    <xf numFmtId="0" fontId="12" fillId="2" borderId="0" xfId="0" applyFont="1" applyFill="1" applyAlignment="1">
      <alignment wrapText="1" shrinkToFit="1"/>
    </xf>
    <xf numFmtId="167" fontId="12" fillId="2" borderId="1" xfId="0" applyNumberFormat="1" applyFont="1" applyFill="1" applyBorder="1" applyAlignment="1">
      <alignment horizontal="right" vertical="center"/>
    </xf>
    <xf numFmtId="0" fontId="8" fillId="2" borderId="0" xfId="0" applyFont="1" applyFill="1"/>
    <xf numFmtId="169" fontId="23" fillId="2" borderId="2" xfId="0" applyNumberFormat="1" applyFont="1" applyFill="1" applyBorder="1" applyAlignment="1">
      <alignment horizontal="right" vertical="center"/>
    </xf>
    <xf numFmtId="0" fontId="11" fillId="2" borderId="4" xfId="3" applyNumberFormat="1" applyFont="1" applyFill="1" applyBorder="1" applyAlignment="1" applyProtection="1">
      <alignment vertical="center" wrapText="1"/>
      <protection hidden="1"/>
    </xf>
    <xf numFmtId="0" fontId="9" fillId="0" borderId="16" xfId="0" applyFont="1" applyBorder="1" applyAlignment="1">
      <alignment horizontal="left" vertical="top" wrapText="1"/>
    </xf>
    <xf numFmtId="167" fontId="21" fillId="0" borderId="2" xfId="0" applyNumberFormat="1" applyFont="1" applyFill="1" applyBorder="1" applyAlignment="1">
      <alignment horizontal="right" vertical="center"/>
    </xf>
    <xf numFmtId="167" fontId="14" fillId="0" borderId="2" xfId="0" applyNumberFormat="1" applyFont="1" applyFill="1" applyBorder="1" applyAlignment="1">
      <alignment horizontal="right" vertical="center" wrapText="1"/>
    </xf>
    <xf numFmtId="167" fontId="11" fillId="0" borderId="2" xfId="0" applyNumberFormat="1" applyFont="1" applyFill="1" applyBorder="1" applyAlignment="1">
      <alignment horizontal="right" vertical="center" wrapText="1"/>
    </xf>
    <xf numFmtId="169" fontId="11" fillId="0" borderId="2" xfId="0" applyNumberFormat="1" applyFont="1" applyFill="1" applyBorder="1" applyAlignment="1">
      <alignment horizontal="right" vertical="center" wrapText="1"/>
    </xf>
    <xf numFmtId="169" fontId="23" fillId="0" borderId="2" xfId="0" applyNumberFormat="1" applyFont="1" applyFill="1" applyBorder="1" applyAlignment="1">
      <alignment horizontal="right" vertical="center"/>
    </xf>
    <xf numFmtId="167" fontId="11" fillId="0" borderId="2" xfId="0" applyNumberFormat="1" applyFont="1" applyFill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167" fontId="14" fillId="0" borderId="2" xfId="0" applyNumberFormat="1" applyFont="1" applyFill="1" applyBorder="1" applyAlignment="1">
      <alignment horizontal="right" vertical="center"/>
    </xf>
    <xf numFmtId="167" fontId="20" fillId="0" borderId="2" xfId="0" applyNumberFormat="1" applyFont="1" applyFill="1" applyBorder="1" applyAlignment="1">
      <alignment horizontal="right" vertical="center" wrapText="1"/>
    </xf>
    <xf numFmtId="167" fontId="8" fillId="0" borderId="2" xfId="0" applyNumberFormat="1" applyFont="1" applyFill="1" applyBorder="1" applyAlignment="1">
      <alignment horizontal="right" vertical="center"/>
    </xf>
    <xf numFmtId="0" fontId="16" fillId="2" borderId="2" xfId="0" applyFont="1" applyFill="1" applyBorder="1" applyAlignment="1">
      <alignment wrapText="1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</cellXfs>
  <cellStyles count="10">
    <cellStyle name="Обычный" xfId="0" builtinId="0"/>
    <cellStyle name="Обычный 2" xfId="3"/>
    <cellStyle name="Обычный 2 2" xfId="2"/>
    <cellStyle name="Обычный 2 3" xfId="4"/>
    <cellStyle name="Обычный 2 4" xfId="6"/>
    <cellStyle name="Обычный 3" xfId="1"/>
    <cellStyle name="Обычный 4" xfId="5"/>
    <cellStyle name="Обычный 5" xfId="7"/>
    <cellStyle name="Обычный 6" xfId="8"/>
    <cellStyle name="Обычный 7" xfId="9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19"/>
  <sheetViews>
    <sheetView tabSelected="1" showWhiteSpace="0" view="pageBreakPreview" topLeftCell="A155" zoomScale="80" zoomScaleNormal="69" zoomScaleSheetLayoutView="80" zoomScalePageLayoutView="75" workbookViewId="0">
      <selection activeCell="P177" sqref="P177"/>
    </sheetView>
  </sheetViews>
  <sheetFormatPr defaultRowHeight="15" x14ac:dyDescent="0.25"/>
  <cols>
    <col min="1" max="1" width="25.140625" style="1" customWidth="1"/>
    <col min="2" max="2" width="13.85546875" customWidth="1"/>
    <col min="3" max="3" width="12.140625" customWidth="1"/>
    <col min="4" max="4" width="12.42578125" customWidth="1"/>
    <col min="5" max="5" width="10.5703125" customWidth="1"/>
    <col min="6" max="6" width="12" customWidth="1"/>
    <col min="7" max="7" width="10" customWidth="1"/>
    <col min="8" max="8" width="11.140625" customWidth="1"/>
    <col min="9" max="9" width="12" customWidth="1"/>
    <col min="10" max="10" width="26.85546875" style="1" customWidth="1"/>
    <col min="11" max="11" width="17.140625" style="1" customWidth="1"/>
    <col min="12" max="12" width="17.140625" style="137" customWidth="1"/>
    <col min="13" max="13" width="19" style="145" customWidth="1"/>
    <col min="14" max="15" width="16.85546875" style="145" customWidth="1"/>
    <col min="16" max="16" width="16.85546875" customWidth="1"/>
    <col min="17" max="17" width="15.7109375" style="145" customWidth="1"/>
    <col min="18" max="18" width="12.85546875" customWidth="1"/>
  </cols>
  <sheetData>
    <row r="2" spans="1:23" ht="18.75" x14ac:dyDescent="0.3">
      <c r="D2" s="172" t="s">
        <v>99</v>
      </c>
      <c r="E2" s="172"/>
      <c r="F2" s="172"/>
      <c r="G2" s="172"/>
      <c r="H2" s="172"/>
      <c r="I2" s="172"/>
      <c r="J2" s="172"/>
      <c r="K2" s="172"/>
      <c r="L2" s="136"/>
    </row>
    <row r="3" spans="1:23" ht="9" customHeight="1" x14ac:dyDescent="0.3">
      <c r="D3" s="2"/>
      <c r="E3" s="2"/>
      <c r="F3" s="2"/>
      <c r="G3" s="2"/>
      <c r="H3" s="2"/>
      <c r="I3" s="2"/>
      <c r="J3" s="2"/>
      <c r="K3" s="2"/>
      <c r="L3" s="136"/>
    </row>
    <row r="4" spans="1:23" ht="18.75" x14ac:dyDescent="0.3">
      <c r="D4" s="2"/>
      <c r="E4" s="2"/>
      <c r="F4" s="2"/>
      <c r="G4" s="2"/>
      <c r="H4" s="172" t="s">
        <v>278</v>
      </c>
      <c r="I4" s="172"/>
      <c r="J4" s="172"/>
      <c r="K4" s="2"/>
      <c r="L4" s="136"/>
    </row>
    <row r="5" spans="1:23" ht="18.75" x14ac:dyDescent="0.3">
      <c r="D5" s="2"/>
      <c r="E5" s="2"/>
      <c r="F5" s="2"/>
      <c r="G5" s="2"/>
      <c r="H5" s="2"/>
      <c r="I5" s="2"/>
      <c r="J5" s="2"/>
      <c r="K5" s="2"/>
      <c r="L5" s="136"/>
    </row>
    <row r="6" spans="1:23" ht="18.75" x14ac:dyDescent="0.3">
      <c r="A6" s="173" t="s">
        <v>0</v>
      </c>
      <c r="B6" s="173"/>
      <c r="C6" s="173"/>
      <c r="E6" s="3" t="s">
        <v>97</v>
      </c>
      <c r="F6" s="4"/>
      <c r="G6" s="4"/>
      <c r="H6" s="4"/>
      <c r="I6" s="4"/>
      <c r="J6" s="2"/>
      <c r="K6" s="2"/>
      <c r="L6" s="136"/>
    </row>
    <row r="7" spans="1:23" ht="18.75" x14ac:dyDescent="0.3">
      <c r="A7" s="5" t="s">
        <v>1</v>
      </c>
      <c r="B7" s="6"/>
      <c r="E7" s="3" t="s">
        <v>98</v>
      </c>
      <c r="F7" s="2"/>
      <c r="G7" s="2"/>
      <c r="H7" s="2"/>
      <c r="I7" s="2"/>
      <c r="J7" s="2"/>
      <c r="K7" s="2"/>
      <c r="L7" s="136"/>
    </row>
    <row r="8" spans="1:23" ht="18.75" x14ac:dyDescent="0.3">
      <c r="A8" s="5" t="s">
        <v>2</v>
      </c>
      <c r="D8" s="2"/>
      <c r="E8" s="5" t="s">
        <v>3</v>
      </c>
      <c r="F8" s="2"/>
      <c r="G8" s="2"/>
      <c r="H8" s="2"/>
      <c r="I8" s="2"/>
      <c r="J8" s="2"/>
      <c r="K8" s="2"/>
      <c r="L8" s="136"/>
    </row>
    <row r="10" spans="1:23" ht="15.75" x14ac:dyDescent="0.25">
      <c r="Q10" s="157"/>
    </row>
    <row r="11" spans="1:23" ht="31.5" customHeight="1" x14ac:dyDescent="0.25">
      <c r="A11" s="174" t="s">
        <v>4</v>
      </c>
      <c r="B11" s="177" t="s">
        <v>5</v>
      </c>
      <c r="C11" s="177"/>
      <c r="D11" s="177"/>
      <c r="E11" s="177"/>
      <c r="F11" s="177"/>
      <c r="G11" s="177"/>
      <c r="H11" s="177"/>
      <c r="I11" s="177"/>
      <c r="J11" s="177" t="s">
        <v>6</v>
      </c>
      <c r="K11" s="177" t="s">
        <v>100</v>
      </c>
      <c r="L11" s="179" t="s">
        <v>284</v>
      </c>
      <c r="M11" s="179" t="s">
        <v>279</v>
      </c>
      <c r="N11" s="179" t="s">
        <v>280</v>
      </c>
      <c r="O11" s="179" t="s">
        <v>281</v>
      </c>
      <c r="P11" s="174" t="s">
        <v>282</v>
      </c>
      <c r="Q11" s="179" t="s">
        <v>283</v>
      </c>
    </row>
    <row r="12" spans="1:23" ht="93" customHeight="1" x14ac:dyDescent="0.25">
      <c r="A12" s="175"/>
      <c r="B12" s="177" t="s">
        <v>158</v>
      </c>
      <c r="C12" s="177" t="s">
        <v>7</v>
      </c>
      <c r="D12" s="177"/>
      <c r="E12" s="177"/>
      <c r="F12" s="177"/>
      <c r="G12" s="177"/>
      <c r="H12" s="177" t="s">
        <v>8</v>
      </c>
      <c r="I12" s="177"/>
      <c r="J12" s="177"/>
      <c r="K12" s="177"/>
      <c r="L12" s="180"/>
      <c r="M12" s="180"/>
      <c r="N12" s="180"/>
      <c r="O12" s="180"/>
      <c r="P12" s="175"/>
      <c r="Q12" s="180"/>
    </row>
    <row r="13" spans="1:23" ht="85.5" customHeight="1" x14ac:dyDescent="0.25">
      <c r="A13" s="176"/>
      <c r="B13" s="177"/>
      <c r="C13" s="7" t="s">
        <v>9</v>
      </c>
      <c r="D13" s="7" t="s">
        <v>10</v>
      </c>
      <c r="E13" s="7" t="s">
        <v>11</v>
      </c>
      <c r="F13" s="7" t="s">
        <v>12</v>
      </c>
      <c r="G13" s="7" t="s">
        <v>13</v>
      </c>
      <c r="H13" s="7" t="s">
        <v>14</v>
      </c>
      <c r="I13" s="7" t="s">
        <v>15</v>
      </c>
      <c r="J13" s="177"/>
      <c r="K13" s="177"/>
      <c r="L13" s="181"/>
      <c r="M13" s="181"/>
      <c r="N13" s="181"/>
      <c r="O13" s="181"/>
      <c r="P13" s="176"/>
      <c r="Q13" s="181"/>
    </row>
    <row r="14" spans="1:23" ht="47.25" x14ac:dyDescent="0.25">
      <c r="A14" s="15" t="s">
        <v>16</v>
      </c>
      <c r="B14" s="12"/>
      <c r="C14" s="13">
        <v>1</v>
      </c>
      <c r="D14" s="14" t="s">
        <v>17</v>
      </c>
      <c r="E14" s="14" t="s">
        <v>17</v>
      </c>
      <c r="F14" s="14" t="s">
        <v>18</v>
      </c>
      <c r="G14" s="14" t="s">
        <v>17</v>
      </c>
      <c r="H14" s="14" t="s">
        <v>19</v>
      </c>
      <c r="I14" s="14" t="s">
        <v>18</v>
      </c>
      <c r="J14" s="15"/>
      <c r="K14" s="15"/>
      <c r="L14" s="92">
        <f t="shared" ref="L14:Q14" si="0">SUM(L15,L29,L35,L57,L63,L66,L83,L90,L103,L110,L155)</f>
        <v>694121.3</v>
      </c>
      <c r="M14" s="92">
        <f t="shared" si="0"/>
        <v>499856.41800000018</v>
      </c>
      <c r="N14" s="92">
        <f t="shared" si="0"/>
        <v>704665.16899999999</v>
      </c>
      <c r="O14" s="92">
        <f t="shared" si="0"/>
        <v>739028.2</v>
      </c>
      <c r="P14" s="92">
        <f t="shared" si="0"/>
        <v>762452.4</v>
      </c>
      <c r="Q14" s="92">
        <f t="shared" si="0"/>
        <v>796472.5</v>
      </c>
    </row>
    <row r="15" spans="1:23" ht="120.75" customHeight="1" x14ac:dyDescent="0.25">
      <c r="A15" s="19" t="s">
        <v>20</v>
      </c>
      <c r="B15" s="13">
        <v>182</v>
      </c>
      <c r="C15" s="13">
        <v>1</v>
      </c>
      <c r="D15" s="14" t="s">
        <v>21</v>
      </c>
      <c r="E15" s="14" t="s">
        <v>17</v>
      </c>
      <c r="F15" s="14" t="s">
        <v>18</v>
      </c>
      <c r="G15" s="14" t="s">
        <v>17</v>
      </c>
      <c r="H15" s="14" t="s">
        <v>19</v>
      </c>
      <c r="I15" s="14" t="s">
        <v>18</v>
      </c>
      <c r="J15" s="19" t="s">
        <v>20</v>
      </c>
      <c r="K15" s="116" t="s">
        <v>101</v>
      </c>
      <c r="L15" s="73">
        <f t="shared" ref="L15:Q15" si="1">L16+L19</f>
        <v>434600</v>
      </c>
      <c r="M15" s="73">
        <f t="shared" si="1"/>
        <v>298728.22100000008</v>
      </c>
      <c r="N15" s="73">
        <f t="shared" si="1"/>
        <v>447300</v>
      </c>
      <c r="O15" s="73">
        <f t="shared" si="1"/>
        <v>494000</v>
      </c>
      <c r="P15" s="73">
        <f t="shared" si="1"/>
        <v>505680</v>
      </c>
      <c r="Q15" s="73">
        <f t="shared" si="1"/>
        <v>528690</v>
      </c>
    </row>
    <row r="16" spans="1:23" s="8" customFormat="1" ht="110.25" x14ac:dyDescent="0.25">
      <c r="A16" s="19" t="s">
        <v>22</v>
      </c>
      <c r="B16" s="13">
        <v>182</v>
      </c>
      <c r="C16" s="13">
        <v>1</v>
      </c>
      <c r="D16" s="14" t="s">
        <v>21</v>
      </c>
      <c r="E16" s="14" t="s">
        <v>21</v>
      </c>
      <c r="F16" s="14" t="s">
        <v>18</v>
      </c>
      <c r="G16" s="14" t="s">
        <v>17</v>
      </c>
      <c r="H16" s="14" t="s">
        <v>19</v>
      </c>
      <c r="I16" s="14" t="s">
        <v>23</v>
      </c>
      <c r="J16" s="88" t="s">
        <v>22</v>
      </c>
      <c r="K16" s="116" t="s">
        <v>101</v>
      </c>
      <c r="L16" s="39">
        <f t="shared" ref="L16:Q16" si="2">SUM(L17)</f>
        <v>15100</v>
      </c>
      <c r="M16" s="39">
        <f t="shared" si="2"/>
        <v>12316.5</v>
      </c>
      <c r="N16" s="39">
        <f t="shared" si="2"/>
        <v>15600</v>
      </c>
      <c r="O16" s="39">
        <f t="shared" si="2"/>
        <v>19000</v>
      </c>
      <c r="P16" s="39">
        <f t="shared" si="2"/>
        <v>22280</v>
      </c>
      <c r="Q16" s="39">
        <f t="shared" si="2"/>
        <v>24090</v>
      </c>
      <c r="R16"/>
      <c r="S16"/>
      <c r="T16"/>
      <c r="U16"/>
      <c r="V16"/>
      <c r="W16"/>
    </row>
    <row r="17" spans="1:23" ht="131.25" customHeight="1" x14ac:dyDescent="0.25">
      <c r="A17" s="19" t="s">
        <v>22</v>
      </c>
      <c r="B17" s="13">
        <v>182</v>
      </c>
      <c r="C17" s="13">
        <v>1</v>
      </c>
      <c r="D17" s="14" t="s">
        <v>21</v>
      </c>
      <c r="E17" s="14" t="s">
        <v>21</v>
      </c>
      <c r="F17" s="14" t="s">
        <v>24</v>
      </c>
      <c r="G17" s="14" t="s">
        <v>17</v>
      </c>
      <c r="H17" s="14" t="s">
        <v>19</v>
      </c>
      <c r="I17" s="14" t="s">
        <v>23</v>
      </c>
      <c r="J17" s="88" t="s">
        <v>25</v>
      </c>
      <c r="K17" s="116" t="s">
        <v>101</v>
      </c>
      <c r="L17" s="39">
        <f t="shared" ref="L17:Q17" si="3">SUM(L18:L18)</f>
        <v>15100</v>
      </c>
      <c r="M17" s="39">
        <f t="shared" si="3"/>
        <v>12316.5</v>
      </c>
      <c r="N17" s="39">
        <f t="shared" si="3"/>
        <v>15600</v>
      </c>
      <c r="O17" s="39">
        <f t="shared" si="3"/>
        <v>19000</v>
      </c>
      <c r="P17" s="98">
        <f t="shared" si="3"/>
        <v>22280</v>
      </c>
      <c r="Q17" s="98">
        <f t="shared" si="3"/>
        <v>24090</v>
      </c>
    </row>
    <row r="18" spans="1:23" ht="131.25" customHeight="1" x14ac:dyDescent="0.25">
      <c r="A18" s="15" t="s">
        <v>22</v>
      </c>
      <c r="B18" s="17">
        <v>182</v>
      </c>
      <c r="C18" s="17">
        <v>1</v>
      </c>
      <c r="D18" s="18" t="s">
        <v>21</v>
      </c>
      <c r="E18" s="18" t="s">
        <v>21</v>
      </c>
      <c r="F18" s="18" t="s">
        <v>26</v>
      </c>
      <c r="G18" s="18" t="s">
        <v>27</v>
      </c>
      <c r="H18" s="18" t="s">
        <v>19</v>
      </c>
      <c r="I18" s="18" t="s">
        <v>23</v>
      </c>
      <c r="J18" s="16" t="s">
        <v>25</v>
      </c>
      <c r="K18" s="117" t="s">
        <v>101</v>
      </c>
      <c r="L18" s="72">
        <v>15100</v>
      </c>
      <c r="M18" s="72">
        <v>12316.5</v>
      </c>
      <c r="N18" s="72">
        <v>15600</v>
      </c>
      <c r="O18" s="72">
        <v>19000</v>
      </c>
      <c r="P18" s="99">
        <v>22280</v>
      </c>
      <c r="Q18" s="158">
        <v>24090</v>
      </c>
    </row>
    <row r="19" spans="1:23" s="8" customFormat="1" ht="110.25" x14ac:dyDescent="0.25">
      <c r="A19" s="15" t="s">
        <v>29</v>
      </c>
      <c r="B19" s="13">
        <v>182</v>
      </c>
      <c r="C19" s="13">
        <v>1</v>
      </c>
      <c r="D19" s="14" t="s">
        <v>21</v>
      </c>
      <c r="E19" s="14" t="s">
        <v>27</v>
      </c>
      <c r="F19" s="14" t="s">
        <v>18</v>
      </c>
      <c r="G19" s="14" t="s">
        <v>21</v>
      </c>
      <c r="H19" s="14" t="s">
        <v>19</v>
      </c>
      <c r="I19" s="14" t="s">
        <v>23</v>
      </c>
      <c r="J19" s="19" t="s">
        <v>29</v>
      </c>
      <c r="K19" s="117" t="s">
        <v>101</v>
      </c>
      <c r="L19" s="39">
        <f t="shared" ref="L19" si="4">SUM(L20,L22,L24,L27,L28)</f>
        <v>419500</v>
      </c>
      <c r="M19" s="39">
        <f>SUM(M20,M22,M24,M27,M28)</f>
        <v>286411.72100000008</v>
      </c>
      <c r="N19" s="39">
        <f t="shared" ref="N19:Q19" si="5">SUM(N20,N22,N24,N27,N28)</f>
        <v>431700</v>
      </c>
      <c r="O19" s="39">
        <f t="shared" si="5"/>
        <v>475000</v>
      </c>
      <c r="P19" s="39">
        <f t="shared" si="5"/>
        <v>483400</v>
      </c>
      <c r="Q19" s="39">
        <f t="shared" si="5"/>
        <v>504600</v>
      </c>
      <c r="R19"/>
      <c r="S19"/>
      <c r="T19"/>
      <c r="U19"/>
      <c r="V19"/>
      <c r="W19"/>
    </row>
    <row r="20" spans="1:23" ht="183" customHeight="1" x14ac:dyDescent="0.25">
      <c r="A20" s="19" t="s">
        <v>29</v>
      </c>
      <c r="B20" s="13">
        <v>182</v>
      </c>
      <c r="C20" s="13">
        <v>1</v>
      </c>
      <c r="D20" s="14" t="s">
        <v>21</v>
      </c>
      <c r="E20" s="14" t="s">
        <v>27</v>
      </c>
      <c r="F20" s="14" t="s">
        <v>24</v>
      </c>
      <c r="G20" s="14" t="s">
        <v>21</v>
      </c>
      <c r="H20" s="14" t="s">
        <v>19</v>
      </c>
      <c r="I20" s="14" t="s">
        <v>23</v>
      </c>
      <c r="J20" s="19" t="s">
        <v>30</v>
      </c>
      <c r="K20" s="116" t="s">
        <v>101</v>
      </c>
      <c r="L20" s="39">
        <f t="shared" ref="L20:Q20" si="6">SUM(L21:L21)</f>
        <v>397528.8</v>
      </c>
      <c r="M20" s="39">
        <f t="shared" si="6"/>
        <v>270479.81599999999</v>
      </c>
      <c r="N20" s="39">
        <f t="shared" si="6"/>
        <v>408200</v>
      </c>
      <c r="O20" s="39">
        <f t="shared" si="6"/>
        <v>428000</v>
      </c>
      <c r="P20" s="98">
        <f t="shared" si="6"/>
        <v>425400</v>
      </c>
      <c r="Q20" s="98">
        <f t="shared" si="6"/>
        <v>433600</v>
      </c>
      <c r="R20" s="76"/>
      <c r="S20" s="78"/>
    </row>
    <row r="21" spans="1:23" ht="183" customHeight="1" x14ac:dyDescent="0.25">
      <c r="A21" s="15" t="s">
        <v>29</v>
      </c>
      <c r="B21" s="17">
        <v>182</v>
      </c>
      <c r="C21" s="17">
        <v>1</v>
      </c>
      <c r="D21" s="18" t="s">
        <v>21</v>
      </c>
      <c r="E21" s="18" t="s">
        <v>27</v>
      </c>
      <c r="F21" s="18" t="s">
        <v>24</v>
      </c>
      <c r="G21" s="18" t="s">
        <v>21</v>
      </c>
      <c r="H21" s="18" t="s">
        <v>19</v>
      </c>
      <c r="I21" s="18" t="s">
        <v>23</v>
      </c>
      <c r="J21" s="15" t="s">
        <v>30</v>
      </c>
      <c r="K21" s="117" t="s">
        <v>101</v>
      </c>
      <c r="L21" s="72">
        <v>397528.8</v>
      </c>
      <c r="M21" s="72">
        <v>270479.81599999999</v>
      </c>
      <c r="N21" s="72">
        <v>408200</v>
      </c>
      <c r="O21" s="72">
        <v>428000</v>
      </c>
      <c r="P21" s="99">
        <v>425400</v>
      </c>
      <c r="Q21" s="158">
        <v>433600</v>
      </c>
      <c r="R21" s="76"/>
      <c r="S21" s="78"/>
    </row>
    <row r="22" spans="1:23" ht="159" customHeight="1" x14ac:dyDescent="0.25">
      <c r="A22" s="19" t="s">
        <v>29</v>
      </c>
      <c r="B22" s="13">
        <v>182</v>
      </c>
      <c r="C22" s="13">
        <v>1</v>
      </c>
      <c r="D22" s="14" t="s">
        <v>21</v>
      </c>
      <c r="E22" s="14" t="s">
        <v>27</v>
      </c>
      <c r="F22" s="14" t="s">
        <v>28</v>
      </c>
      <c r="G22" s="14" t="s">
        <v>21</v>
      </c>
      <c r="H22" s="14" t="s">
        <v>19</v>
      </c>
      <c r="I22" s="14" t="s">
        <v>23</v>
      </c>
      <c r="J22" s="89" t="s">
        <v>150</v>
      </c>
      <c r="K22" s="116" t="s">
        <v>101</v>
      </c>
      <c r="L22" s="39">
        <f>SUM(L23:L23)</f>
        <v>2777.7</v>
      </c>
      <c r="M22" s="39">
        <f>SUM(M23:M23)</f>
        <v>2429.3580000000002</v>
      </c>
      <c r="N22" s="39">
        <f t="shared" ref="N22:O22" si="7">SUM(N23:N23)</f>
        <v>3500</v>
      </c>
      <c r="O22" s="39">
        <f t="shared" si="7"/>
        <v>5000</v>
      </c>
      <c r="P22" s="98">
        <f>SUM(P23:P23)</f>
        <v>6000</v>
      </c>
      <c r="Q22" s="98">
        <f>SUM(Q23:Q23)</f>
        <v>9000</v>
      </c>
      <c r="R22" s="76"/>
      <c r="S22" s="78"/>
    </row>
    <row r="23" spans="1:23" ht="159" customHeight="1" x14ac:dyDescent="0.25">
      <c r="A23" s="15" t="s">
        <v>29</v>
      </c>
      <c r="B23" s="17">
        <v>182</v>
      </c>
      <c r="C23" s="17">
        <v>1</v>
      </c>
      <c r="D23" s="18" t="s">
        <v>21</v>
      </c>
      <c r="E23" s="18" t="s">
        <v>27</v>
      </c>
      <c r="F23" s="18" t="s">
        <v>28</v>
      </c>
      <c r="G23" s="18" t="s">
        <v>21</v>
      </c>
      <c r="H23" s="18" t="s">
        <v>19</v>
      </c>
      <c r="I23" s="18" t="s">
        <v>23</v>
      </c>
      <c r="J23" s="57" t="s">
        <v>150</v>
      </c>
      <c r="K23" s="117" t="s">
        <v>101</v>
      </c>
      <c r="L23" s="72">
        <v>2777.7</v>
      </c>
      <c r="M23" s="72">
        <v>2429.3580000000002</v>
      </c>
      <c r="N23" s="72">
        <v>3500</v>
      </c>
      <c r="O23" s="72">
        <v>5000</v>
      </c>
      <c r="P23" s="99">
        <v>6000</v>
      </c>
      <c r="Q23" s="158">
        <v>9000</v>
      </c>
      <c r="R23" s="76"/>
      <c r="S23" s="78"/>
    </row>
    <row r="24" spans="1:23" ht="121.5" customHeight="1" x14ac:dyDescent="0.25">
      <c r="A24" s="19" t="s">
        <v>29</v>
      </c>
      <c r="B24" s="13">
        <v>182</v>
      </c>
      <c r="C24" s="13">
        <v>1</v>
      </c>
      <c r="D24" s="14" t="s">
        <v>21</v>
      </c>
      <c r="E24" s="14" t="s">
        <v>27</v>
      </c>
      <c r="F24" s="14" t="s">
        <v>31</v>
      </c>
      <c r="G24" s="14" t="s">
        <v>21</v>
      </c>
      <c r="H24" s="14" t="s">
        <v>19</v>
      </c>
      <c r="I24" s="14" t="s">
        <v>23</v>
      </c>
      <c r="J24" s="89" t="s">
        <v>149</v>
      </c>
      <c r="K24" s="116" t="s">
        <v>101</v>
      </c>
      <c r="L24" s="39">
        <f>SUM(L25:L25)</f>
        <v>5858.7</v>
      </c>
      <c r="M24" s="39">
        <f>SUM(M25:M25)</f>
        <v>5612.8779999999997</v>
      </c>
      <c r="N24" s="39">
        <f t="shared" ref="N24:O24" si="8">SUM(N25:N25)</f>
        <v>8000</v>
      </c>
      <c r="O24" s="39">
        <f t="shared" si="8"/>
        <v>30000</v>
      </c>
      <c r="P24" s="98">
        <f>SUM(P25:P25)</f>
        <v>40000</v>
      </c>
      <c r="Q24" s="98">
        <f>SUM(Q25:Q25)</f>
        <v>50000</v>
      </c>
      <c r="R24" s="76"/>
      <c r="S24" s="78"/>
    </row>
    <row r="25" spans="1:23" ht="121.5" customHeight="1" x14ac:dyDescent="0.25">
      <c r="A25" s="15" t="s">
        <v>29</v>
      </c>
      <c r="B25" s="17">
        <v>182</v>
      </c>
      <c r="C25" s="17">
        <v>1</v>
      </c>
      <c r="D25" s="18" t="s">
        <v>21</v>
      </c>
      <c r="E25" s="18" t="s">
        <v>27</v>
      </c>
      <c r="F25" s="18" t="s">
        <v>31</v>
      </c>
      <c r="G25" s="18" t="s">
        <v>21</v>
      </c>
      <c r="H25" s="18" t="s">
        <v>19</v>
      </c>
      <c r="I25" s="18" t="s">
        <v>23</v>
      </c>
      <c r="J25" s="57" t="s">
        <v>149</v>
      </c>
      <c r="K25" s="117" t="s">
        <v>101</v>
      </c>
      <c r="L25" s="72">
        <v>5858.7</v>
      </c>
      <c r="M25" s="72">
        <v>5612.8779999999997</v>
      </c>
      <c r="N25" s="72">
        <v>8000</v>
      </c>
      <c r="O25" s="72">
        <v>30000</v>
      </c>
      <c r="P25" s="99">
        <v>40000</v>
      </c>
      <c r="Q25" s="158">
        <v>50000</v>
      </c>
      <c r="R25" s="76"/>
      <c r="S25" s="78"/>
    </row>
    <row r="26" spans="1:23" s="106" customFormat="1" ht="121.5" customHeight="1" x14ac:dyDescent="0.25">
      <c r="A26" s="15" t="s">
        <v>29</v>
      </c>
      <c r="B26" s="13">
        <v>182</v>
      </c>
      <c r="C26" s="13">
        <v>1</v>
      </c>
      <c r="D26" s="14" t="s">
        <v>21</v>
      </c>
      <c r="E26" s="14" t="s">
        <v>27</v>
      </c>
      <c r="F26" s="14" t="s">
        <v>32</v>
      </c>
      <c r="G26" s="14" t="s">
        <v>21</v>
      </c>
      <c r="H26" s="14" t="s">
        <v>19</v>
      </c>
      <c r="I26" s="14" t="s">
        <v>23</v>
      </c>
      <c r="J26" s="108" t="s">
        <v>148</v>
      </c>
      <c r="K26" s="118" t="s">
        <v>101</v>
      </c>
      <c r="L26" s="71">
        <f>SUM(L27)</f>
        <v>1055.3</v>
      </c>
      <c r="M26" s="71">
        <f>SUM(M27)</f>
        <v>1131.829</v>
      </c>
      <c r="N26" s="71">
        <f t="shared" ref="N26:Q26" si="9">SUM(N27)</f>
        <v>2000</v>
      </c>
      <c r="O26" s="71">
        <f t="shared" si="9"/>
        <v>2000</v>
      </c>
      <c r="P26" s="71">
        <f t="shared" si="9"/>
        <v>2000</v>
      </c>
      <c r="Q26" s="71">
        <f t="shared" si="9"/>
        <v>2000</v>
      </c>
      <c r="R26" s="77"/>
      <c r="S26" s="107"/>
    </row>
    <row r="27" spans="1:23" ht="240.75" customHeight="1" x14ac:dyDescent="0.25">
      <c r="A27" s="15" t="s">
        <v>29</v>
      </c>
      <c r="B27" s="17">
        <v>182</v>
      </c>
      <c r="C27" s="17">
        <v>1</v>
      </c>
      <c r="D27" s="18" t="s">
        <v>21</v>
      </c>
      <c r="E27" s="18" t="s">
        <v>27</v>
      </c>
      <c r="F27" s="18" t="s">
        <v>32</v>
      </c>
      <c r="G27" s="18" t="s">
        <v>21</v>
      </c>
      <c r="H27" s="18" t="s">
        <v>19</v>
      </c>
      <c r="I27" s="18" t="s">
        <v>23</v>
      </c>
      <c r="J27" s="62" t="s">
        <v>148</v>
      </c>
      <c r="K27" s="119" t="s">
        <v>101</v>
      </c>
      <c r="L27" s="72">
        <v>1055.3</v>
      </c>
      <c r="M27" s="72">
        <v>1131.829</v>
      </c>
      <c r="N27" s="72">
        <v>2000</v>
      </c>
      <c r="O27" s="72">
        <v>2000</v>
      </c>
      <c r="P27" s="99">
        <v>2000</v>
      </c>
      <c r="Q27" s="158">
        <v>2000</v>
      </c>
      <c r="R27" s="76"/>
    </row>
    <row r="28" spans="1:23" ht="240.75" customHeight="1" x14ac:dyDescent="0.25">
      <c r="A28" s="15"/>
      <c r="B28" s="17">
        <v>182</v>
      </c>
      <c r="C28" s="17">
        <v>1</v>
      </c>
      <c r="D28" s="18" t="s">
        <v>21</v>
      </c>
      <c r="E28" s="18" t="s">
        <v>27</v>
      </c>
      <c r="F28" s="18" t="s">
        <v>269</v>
      </c>
      <c r="G28" s="18" t="s">
        <v>21</v>
      </c>
      <c r="H28" s="18" t="s">
        <v>19</v>
      </c>
      <c r="I28" s="18" t="s">
        <v>23</v>
      </c>
      <c r="J28" s="147" t="s">
        <v>270</v>
      </c>
      <c r="K28" s="119" t="s">
        <v>101</v>
      </c>
      <c r="L28" s="72">
        <v>12279.5</v>
      </c>
      <c r="M28" s="72">
        <v>6757.84</v>
      </c>
      <c r="N28" s="72">
        <v>10000</v>
      </c>
      <c r="O28" s="72">
        <v>10000</v>
      </c>
      <c r="P28" s="99">
        <v>10000</v>
      </c>
      <c r="Q28" s="158">
        <v>10000</v>
      </c>
      <c r="R28" s="76"/>
    </row>
    <row r="29" spans="1:23" ht="102" customHeight="1" x14ac:dyDescent="0.25">
      <c r="A29" s="15" t="s">
        <v>33</v>
      </c>
      <c r="B29" s="17">
        <v>100</v>
      </c>
      <c r="C29" s="13">
        <v>1</v>
      </c>
      <c r="D29" s="14" t="s">
        <v>34</v>
      </c>
      <c r="E29" s="14" t="s">
        <v>17</v>
      </c>
      <c r="F29" s="14" t="s">
        <v>18</v>
      </c>
      <c r="G29" s="14" t="s">
        <v>17</v>
      </c>
      <c r="H29" s="14" t="s">
        <v>19</v>
      </c>
      <c r="I29" s="14" t="s">
        <v>18</v>
      </c>
      <c r="J29" s="80" t="s">
        <v>33</v>
      </c>
      <c r="K29" s="120"/>
      <c r="L29" s="71">
        <f t="shared" ref="L29:Q29" si="10">L30</f>
        <v>4703.3999999999996</v>
      </c>
      <c r="M29" s="71">
        <f t="shared" si="10"/>
        <v>3880.1070000000004</v>
      </c>
      <c r="N29" s="71">
        <f t="shared" si="10"/>
        <v>4703.4000000000005</v>
      </c>
      <c r="O29" s="71">
        <f t="shared" si="10"/>
        <v>4733.6000000000004</v>
      </c>
      <c r="P29" s="100">
        <f t="shared" si="10"/>
        <v>4647.8</v>
      </c>
      <c r="Q29" s="100">
        <f t="shared" si="10"/>
        <v>4998.8999999999996</v>
      </c>
    </row>
    <row r="30" spans="1:23" ht="94.5" x14ac:dyDescent="0.25">
      <c r="A30" s="15" t="s">
        <v>33</v>
      </c>
      <c r="B30" s="17">
        <v>100</v>
      </c>
      <c r="C30" s="13" t="s">
        <v>35</v>
      </c>
      <c r="D30" s="14" t="s">
        <v>34</v>
      </c>
      <c r="E30" s="14" t="s">
        <v>27</v>
      </c>
      <c r="F30" s="14" t="s">
        <v>18</v>
      </c>
      <c r="G30" s="14" t="s">
        <v>21</v>
      </c>
      <c r="H30" s="14" t="s">
        <v>19</v>
      </c>
      <c r="I30" s="14" t="s">
        <v>23</v>
      </c>
      <c r="J30" s="15" t="s">
        <v>36</v>
      </c>
      <c r="K30" s="120"/>
      <c r="L30" s="71">
        <f t="shared" ref="L30" si="11">L31+L32+L33+L34</f>
        <v>4703.3999999999996</v>
      </c>
      <c r="M30" s="71">
        <f t="shared" ref="M30:Q30" si="12">M31+M32+M33+M34</f>
        <v>3880.1070000000004</v>
      </c>
      <c r="N30" s="71">
        <f t="shared" si="12"/>
        <v>4703.4000000000005</v>
      </c>
      <c r="O30" s="71">
        <f t="shared" si="12"/>
        <v>4733.6000000000004</v>
      </c>
      <c r="P30" s="100">
        <f t="shared" si="12"/>
        <v>4647.8</v>
      </c>
      <c r="Q30" s="100">
        <f t="shared" si="12"/>
        <v>4998.8999999999996</v>
      </c>
    </row>
    <row r="31" spans="1:23" ht="94.5" x14ac:dyDescent="0.25">
      <c r="A31" s="15" t="s">
        <v>33</v>
      </c>
      <c r="B31" s="10" t="s">
        <v>39</v>
      </c>
      <c r="C31" s="10" t="s">
        <v>35</v>
      </c>
      <c r="D31" s="10" t="s">
        <v>34</v>
      </c>
      <c r="E31" s="10" t="s">
        <v>27</v>
      </c>
      <c r="F31" s="10" t="s">
        <v>187</v>
      </c>
      <c r="G31" s="10" t="s">
        <v>21</v>
      </c>
      <c r="H31" s="10" t="s">
        <v>19</v>
      </c>
      <c r="I31" s="10" t="s">
        <v>23</v>
      </c>
      <c r="J31" s="57" t="s">
        <v>147</v>
      </c>
      <c r="K31" s="121" t="s">
        <v>41</v>
      </c>
      <c r="L31" s="72">
        <v>1934.9</v>
      </c>
      <c r="M31" s="72">
        <v>1897.182</v>
      </c>
      <c r="N31" s="72">
        <v>1934.9</v>
      </c>
      <c r="O31" s="72">
        <v>1900</v>
      </c>
      <c r="P31" s="99">
        <v>1927.8</v>
      </c>
      <c r="Q31" s="158">
        <v>2078.9</v>
      </c>
    </row>
    <row r="32" spans="1:23" ht="141.75" x14ac:dyDescent="0.25">
      <c r="A32" s="15" t="s">
        <v>33</v>
      </c>
      <c r="B32" s="10" t="s">
        <v>39</v>
      </c>
      <c r="C32" s="10" t="s">
        <v>35</v>
      </c>
      <c r="D32" s="10" t="s">
        <v>34</v>
      </c>
      <c r="E32" s="10" t="s">
        <v>27</v>
      </c>
      <c r="F32" s="10" t="s">
        <v>188</v>
      </c>
      <c r="G32" s="10" t="s">
        <v>21</v>
      </c>
      <c r="H32" s="10" t="s">
        <v>19</v>
      </c>
      <c r="I32" s="10" t="s">
        <v>23</v>
      </c>
      <c r="J32" s="57" t="s">
        <v>146</v>
      </c>
      <c r="K32" s="121" t="s">
        <v>41</v>
      </c>
      <c r="L32" s="72">
        <v>17.399999999999999</v>
      </c>
      <c r="M32" s="72">
        <v>10.731999999999999</v>
      </c>
      <c r="N32" s="72">
        <v>17.399999999999999</v>
      </c>
      <c r="O32" s="72">
        <v>20</v>
      </c>
      <c r="P32" s="99">
        <v>20</v>
      </c>
      <c r="Q32" s="158">
        <v>20</v>
      </c>
    </row>
    <row r="33" spans="1:19" ht="140.25" customHeight="1" x14ac:dyDescent="0.25">
      <c r="A33" s="15" t="s">
        <v>33</v>
      </c>
      <c r="B33" s="10" t="s">
        <v>39</v>
      </c>
      <c r="C33" s="10" t="s">
        <v>35</v>
      </c>
      <c r="D33" s="10" t="s">
        <v>34</v>
      </c>
      <c r="E33" s="10" t="s">
        <v>27</v>
      </c>
      <c r="F33" s="10" t="s">
        <v>189</v>
      </c>
      <c r="G33" s="10" t="s">
        <v>21</v>
      </c>
      <c r="H33" s="10" t="s">
        <v>19</v>
      </c>
      <c r="I33" s="10" t="s">
        <v>23</v>
      </c>
      <c r="J33" s="57" t="s">
        <v>145</v>
      </c>
      <c r="K33" s="121" t="s">
        <v>41</v>
      </c>
      <c r="L33" s="72">
        <v>2751.1</v>
      </c>
      <c r="M33" s="72">
        <v>2183.9760000000001</v>
      </c>
      <c r="N33" s="72">
        <v>2962.9</v>
      </c>
      <c r="O33" s="72">
        <v>2813.6</v>
      </c>
      <c r="P33" s="99">
        <v>2700</v>
      </c>
      <c r="Q33" s="158">
        <v>2900</v>
      </c>
    </row>
    <row r="34" spans="1:19" ht="140.25" customHeight="1" x14ac:dyDescent="0.25">
      <c r="A34" s="15" t="s">
        <v>33</v>
      </c>
      <c r="B34" s="10" t="s">
        <v>39</v>
      </c>
      <c r="C34" s="10" t="s">
        <v>35</v>
      </c>
      <c r="D34" s="10" t="s">
        <v>34</v>
      </c>
      <c r="E34" s="10" t="s">
        <v>27</v>
      </c>
      <c r="F34" s="10" t="s">
        <v>190</v>
      </c>
      <c r="G34" s="10" t="s">
        <v>21</v>
      </c>
      <c r="H34" s="10" t="s">
        <v>19</v>
      </c>
      <c r="I34" s="10" t="s">
        <v>23</v>
      </c>
      <c r="J34" s="57" t="s">
        <v>144</v>
      </c>
      <c r="K34" s="121" t="s">
        <v>41</v>
      </c>
      <c r="L34" s="72">
        <v>0</v>
      </c>
      <c r="M34" s="72">
        <v>-211.78299999999999</v>
      </c>
      <c r="N34" s="72">
        <v>-211.8</v>
      </c>
      <c r="O34" s="72">
        <v>0</v>
      </c>
      <c r="P34" s="99">
        <v>0</v>
      </c>
      <c r="Q34" s="158">
        <v>0</v>
      </c>
      <c r="R34" s="76"/>
      <c r="S34" s="78"/>
    </row>
    <row r="35" spans="1:19" ht="110.25" x14ac:dyDescent="0.25">
      <c r="A35" s="15" t="s">
        <v>42</v>
      </c>
      <c r="B35" s="20" t="s">
        <v>37</v>
      </c>
      <c r="C35" s="20" t="s">
        <v>35</v>
      </c>
      <c r="D35" s="20" t="s">
        <v>43</v>
      </c>
      <c r="E35" s="20" t="s">
        <v>17</v>
      </c>
      <c r="F35" s="20" t="s">
        <v>18</v>
      </c>
      <c r="G35" s="20" t="s">
        <v>17</v>
      </c>
      <c r="H35" s="20" t="s">
        <v>19</v>
      </c>
      <c r="I35" s="20" t="s">
        <v>18</v>
      </c>
      <c r="J35" s="15" t="s">
        <v>42</v>
      </c>
      <c r="K35" s="117" t="s">
        <v>101</v>
      </c>
      <c r="L35" s="70">
        <f>SUM(L36,L43,L48,L54)</f>
        <v>183500</v>
      </c>
      <c r="M35" s="70">
        <f>SUM(M36,M43,M48,M54)</f>
        <v>141771.63800000001</v>
      </c>
      <c r="N35" s="70">
        <f t="shared" ref="N35:Q35" si="13">SUM(N36,N43,N48,N54)</f>
        <v>180883.21</v>
      </c>
      <c r="O35" s="70">
        <f t="shared" si="13"/>
        <v>177300</v>
      </c>
      <c r="P35" s="70">
        <f t="shared" si="13"/>
        <v>186600</v>
      </c>
      <c r="Q35" s="70">
        <f t="shared" si="13"/>
        <v>195930</v>
      </c>
    </row>
    <row r="36" spans="1:19" ht="99.75" customHeight="1" x14ac:dyDescent="0.25">
      <c r="A36" s="15" t="s">
        <v>44</v>
      </c>
      <c r="B36" s="10" t="s">
        <v>37</v>
      </c>
      <c r="C36" s="10" t="s">
        <v>35</v>
      </c>
      <c r="D36" s="10" t="s">
        <v>43</v>
      </c>
      <c r="E36" s="10" t="s">
        <v>21</v>
      </c>
      <c r="F36" s="10" t="s">
        <v>18</v>
      </c>
      <c r="G36" s="10" t="s">
        <v>17</v>
      </c>
      <c r="H36" s="10" t="s">
        <v>19</v>
      </c>
      <c r="I36" s="10" t="s">
        <v>23</v>
      </c>
      <c r="J36" s="15" t="s">
        <v>44</v>
      </c>
      <c r="K36" s="117" t="s">
        <v>101</v>
      </c>
      <c r="L36" s="39">
        <f>SUM(L37,L40)</f>
        <v>122400</v>
      </c>
      <c r="M36" s="39">
        <f>SUM(M37,M40)</f>
        <v>86034.502000000008</v>
      </c>
      <c r="N36" s="39">
        <f t="shared" ref="N36:Q36" si="14">SUM(N37,N40)</f>
        <v>120700</v>
      </c>
      <c r="O36" s="39">
        <f t="shared" si="14"/>
        <v>125500</v>
      </c>
      <c r="P36" s="39">
        <f t="shared" si="14"/>
        <v>131300</v>
      </c>
      <c r="Q36" s="39">
        <f t="shared" si="14"/>
        <v>136500</v>
      </c>
    </row>
    <row r="37" spans="1:19" ht="101.25" customHeight="1" x14ac:dyDescent="0.25">
      <c r="A37" s="19" t="s">
        <v>44</v>
      </c>
      <c r="B37" s="20" t="s">
        <v>37</v>
      </c>
      <c r="C37" s="20" t="s">
        <v>35</v>
      </c>
      <c r="D37" s="20" t="s">
        <v>43</v>
      </c>
      <c r="E37" s="20" t="s">
        <v>21</v>
      </c>
      <c r="F37" s="20" t="s">
        <v>24</v>
      </c>
      <c r="G37" s="20" t="s">
        <v>21</v>
      </c>
      <c r="H37" s="20" t="s">
        <v>19</v>
      </c>
      <c r="I37" s="20" t="s">
        <v>23</v>
      </c>
      <c r="J37" s="19" t="s">
        <v>45</v>
      </c>
      <c r="K37" s="116" t="s">
        <v>101</v>
      </c>
      <c r="L37" s="39">
        <f t="shared" ref="L37:Q37" si="15">SUM(L38)</f>
        <v>93174.2</v>
      </c>
      <c r="M37" s="39">
        <f t="shared" si="15"/>
        <v>60898.095000000001</v>
      </c>
      <c r="N37" s="39">
        <f t="shared" si="15"/>
        <v>90000</v>
      </c>
      <c r="O37" s="39">
        <f t="shared" si="15"/>
        <v>100000</v>
      </c>
      <c r="P37" s="98">
        <f t="shared" si="15"/>
        <v>101000</v>
      </c>
      <c r="Q37" s="98">
        <f t="shared" si="15"/>
        <v>101000</v>
      </c>
    </row>
    <row r="38" spans="1:19" ht="99.75" customHeight="1" x14ac:dyDescent="0.25">
      <c r="A38" s="19" t="s">
        <v>44</v>
      </c>
      <c r="B38" s="20" t="s">
        <v>37</v>
      </c>
      <c r="C38" s="20" t="s">
        <v>35</v>
      </c>
      <c r="D38" s="20" t="s">
        <v>43</v>
      </c>
      <c r="E38" s="20" t="s">
        <v>21</v>
      </c>
      <c r="F38" s="20" t="s">
        <v>38</v>
      </c>
      <c r="G38" s="20" t="s">
        <v>21</v>
      </c>
      <c r="H38" s="20" t="s">
        <v>19</v>
      </c>
      <c r="I38" s="20" t="s">
        <v>23</v>
      </c>
      <c r="J38" s="89" t="s">
        <v>45</v>
      </c>
      <c r="K38" s="116" t="s">
        <v>101</v>
      </c>
      <c r="L38" s="39">
        <f t="shared" ref="L38:Q38" si="16">SUM(L39:L39)</f>
        <v>93174.2</v>
      </c>
      <c r="M38" s="39">
        <f t="shared" si="16"/>
        <v>60898.095000000001</v>
      </c>
      <c r="N38" s="39">
        <f t="shared" si="16"/>
        <v>90000</v>
      </c>
      <c r="O38" s="39">
        <f t="shared" si="16"/>
        <v>100000</v>
      </c>
      <c r="P38" s="98">
        <f t="shared" si="16"/>
        <v>101000</v>
      </c>
      <c r="Q38" s="98">
        <f t="shared" si="16"/>
        <v>101000</v>
      </c>
    </row>
    <row r="39" spans="1:19" ht="113.25" customHeight="1" x14ac:dyDescent="0.25">
      <c r="A39" s="15" t="s">
        <v>44</v>
      </c>
      <c r="B39" s="10" t="s">
        <v>37</v>
      </c>
      <c r="C39" s="10" t="s">
        <v>35</v>
      </c>
      <c r="D39" s="10" t="s">
        <v>43</v>
      </c>
      <c r="E39" s="10" t="s">
        <v>21</v>
      </c>
      <c r="F39" s="10" t="s">
        <v>38</v>
      </c>
      <c r="G39" s="10" t="s">
        <v>21</v>
      </c>
      <c r="H39" s="10" t="s">
        <v>19</v>
      </c>
      <c r="I39" s="10" t="s">
        <v>23</v>
      </c>
      <c r="J39" s="57" t="s">
        <v>45</v>
      </c>
      <c r="K39" s="117" t="s">
        <v>101</v>
      </c>
      <c r="L39" s="72">
        <v>93174.2</v>
      </c>
      <c r="M39" s="72">
        <v>60898.095000000001</v>
      </c>
      <c r="N39" s="72">
        <v>90000</v>
      </c>
      <c r="O39" s="72">
        <v>100000</v>
      </c>
      <c r="P39" s="99">
        <v>101000</v>
      </c>
      <c r="Q39" s="158">
        <v>101000</v>
      </c>
    </row>
    <row r="40" spans="1:19" ht="120.75" customHeight="1" x14ac:dyDescent="0.25">
      <c r="A40" s="19" t="s">
        <v>44</v>
      </c>
      <c r="B40" s="20" t="s">
        <v>37</v>
      </c>
      <c r="C40" s="20" t="s">
        <v>35</v>
      </c>
      <c r="D40" s="20" t="s">
        <v>43</v>
      </c>
      <c r="E40" s="20" t="s">
        <v>21</v>
      </c>
      <c r="F40" s="20" t="s">
        <v>28</v>
      </c>
      <c r="G40" s="20" t="s">
        <v>21</v>
      </c>
      <c r="H40" s="20" t="s">
        <v>19</v>
      </c>
      <c r="I40" s="20" t="s">
        <v>23</v>
      </c>
      <c r="J40" s="19" t="s">
        <v>46</v>
      </c>
      <c r="K40" s="116" t="s">
        <v>101</v>
      </c>
      <c r="L40" s="71">
        <f t="shared" ref="L40:Q40" si="17">SUM(L41)</f>
        <v>29225.8</v>
      </c>
      <c r="M40" s="71">
        <f t="shared" si="17"/>
        <v>25136.406999999999</v>
      </c>
      <c r="N40" s="71">
        <f t="shared" si="17"/>
        <v>30700</v>
      </c>
      <c r="O40" s="71">
        <f t="shared" si="17"/>
        <v>25500</v>
      </c>
      <c r="P40" s="100">
        <f t="shared" si="17"/>
        <v>30300</v>
      </c>
      <c r="Q40" s="100">
        <f t="shared" si="17"/>
        <v>35500</v>
      </c>
    </row>
    <row r="41" spans="1:19" ht="147" customHeight="1" x14ac:dyDescent="0.25">
      <c r="A41" s="19" t="s">
        <v>44</v>
      </c>
      <c r="B41" s="20" t="s">
        <v>37</v>
      </c>
      <c r="C41" s="20" t="s">
        <v>35</v>
      </c>
      <c r="D41" s="20" t="s">
        <v>43</v>
      </c>
      <c r="E41" s="20" t="s">
        <v>21</v>
      </c>
      <c r="F41" s="20" t="s">
        <v>47</v>
      </c>
      <c r="G41" s="20" t="s">
        <v>21</v>
      </c>
      <c r="H41" s="20" t="s">
        <v>19</v>
      </c>
      <c r="I41" s="20" t="s">
        <v>23</v>
      </c>
      <c r="J41" s="19" t="s">
        <v>46</v>
      </c>
      <c r="K41" s="116" t="s">
        <v>101</v>
      </c>
      <c r="L41" s="39">
        <f t="shared" ref="L41:Q41" si="18">SUM(L42:L42)</f>
        <v>29225.8</v>
      </c>
      <c r="M41" s="39">
        <f t="shared" si="18"/>
        <v>25136.406999999999</v>
      </c>
      <c r="N41" s="39">
        <f t="shared" si="18"/>
        <v>30700</v>
      </c>
      <c r="O41" s="39">
        <f t="shared" si="18"/>
        <v>25500</v>
      </c>
      <c r="P41" s="39">
        <f t="shared" si="18"/>
        <v>30300</v>
      </c>
      <c r="Q41" s="39">
        <f t="shared" si="18"/>
        <v>35500</v>
      </c>
    </row>
    <row r="42" spans="1:19" ht="147" customHeight="1" x14ac:dyDescent="0.25">
      <c r="A42" s="15" t="s">
        <v>44</v>
      </c>
      <c r="B42" s="10" t="s">
        <v>37</v>
      </c>
      <c r="C42" s="10" t="s">
        <v>35</v>
      </c>
      <c r="D42" s="10" t="s">
        <v>43</v>
      </c>
      <c r="E42" s="10" t="s">
        <v>21</v>
      </c>
      <c r="F42" s="10" t="s">
        <v>47</v>
      </c>
      <c r="G42" s="10" t="s">
        <v>21</v>
      </c>
      <c r="H42" s="10" t="s">
        <v>19</v>
      </c>
      <c r="I42" s="10" t="s">
        <v>23</v>
      </c>
      <c r="J42" s="15" t="s">
        <v>46</v>
      </c>
      <c r="K42" s="117" t="s">
        <v>101</v>
      </c>
      <c r="L42" s="72">
        <v>29225.8</v>
      </c>
      <c r="M42" s="72">
        <v>25136.406999999999</v>
      </c>
      <c r="N42" s="72">
        <v>30700</v>
      </c>
      <c r="O42" s="72">
        <v>25500</v>
      </c>
      <c r="P42" s="99">
        <v>30300</v>
      </c>
      <c r="Q42" s="158">
        <v>35500</v>
      </c>
    </row>
    <row r="43" spans="1:19" ht="105.75" customHeight="1" x14ac:dyDescent="0.25">
      <c r="A43" s="19" t="s">
        <v>102</v>
      </c>
      <c r="B43" s="20" t="s">
        <v>37</v>
      </c>
      <c r="C43" s="20" t="s">
        <v>35</v>
      </c>
      <c r="D43" s="20" t="s">
        <v>43</v>
      </c>
      <c r="E43" s="20" t="s">
        <v>27</v>
      </c>
      <c r="F43" s="20" t="s">
        <v>18</v>
      </c>
      <c r="G43" s="20" t="s">
        <v>17</v>
      </c>
      <c r="H43" s="20" t="s">
        <v>19</v>
      </c>
      <c r="I43" s="20" t="s">
        <v>23</v>
      </c>
      <c r="J43" s="19" t="s">
        <v>102</v>
      </c>
      <c r="K43" s="116" t="s">
        <v>101</v>
      </c>
      <c r="L43" s="39">
        <f>SUM(L44,L46)</f>
        <v>0</v>
      </c>
      <c r="M43" s="39">
        <f>SUM(M44,M46)</f>
        <v>-252.55199999999999</v>
      </c>
      <c r="N43" s="39">
        <f t="shared" ref="N43:Q43" si="19">SUM(N44,N46)</f>
        <v>0</v>
      </c>
      <c r="O43" s="39">
        <f t="shared" si="19"/>
        <v>0</v>
      </c>
      <c r="P43" s="39">
        <f t="shared" si="19"/>
        <v>0</v>
      </c>
      <c r="Q43" s="39">
        <f t="shared" si="19"/>
        <v>0</v>
      </c>
    </row>
    <row r="44" spans="1:19" ht="105.75" customHeight="1" x14ac:dyDescent="0.25">
      <c r="A44" s="19" t="s">
        <v>102</v>
      </c>
      <c r="B44" s="20" t="s">
        <v>37</v>
      </c>
      <c r="C44" s="20" t="s">
        <v>35</v>
      </c>
      <c r="D44" s="20" t="s">
        <v>43</v>
      </c>
      <c r="E44" s="20" t="s">
        <v>27</v>
      </c>
      <c r="F44" s="20" t="s">
        <v>24</v>
      </c>
      <c r="G44" s="20" t="s">
        <v>27</v>
      </c>
      <c r="H44" s="20" t="s">
        <v>19</v>
      </c>
      <c r="I44" s="20" t="s">
        <v>23</v>
      </c>
      <c r="J44" s="19" t="s">
        <v>102</v>
      </c>
      <c r="K44" s="116" t="s">
        <v>101</v>
      </c>
      <c r="L44" s="71">
        <f t="shared" ref="L44:Q44" si="20">SUM(L45:L45)</f>
        <v>0</v>
      </c>
      <c r="M44" s="71">
        <f t="shared" si="20"/>
        <v>-250.874</v>
      </c>
      <c r="N44" s="71">
        <f t="shared" si="20"/>
        <v>0</v>
      </c>
      <c r="O44" s="71">
        <f t="shared" si="20"/>
        <v>0</v>
      </c>
      <c r="P44" s="71">
        <f t="shared" si="20"/>
        <v>0</v>
      </c>
      <c r="Q44" s="71">
        <f t="shared" si="20"/>
        <v>0</v>
      </c>
    </row>
    <row r="45" spans="1:19" ht="105.75" customHeight="1" x14ac:dyDescent="0.25">
      <c r="A45" s="15" t="s">
        <v>102</v>
      </c>
      <c r="B45" s="10" t="s">
        <v>37</v>
      </c>
      <c r="C45" s="10" t="s">
        <v>35</v>
      </c>
      <c r="D45" s="10" t="s">
        <v>43</v>
      </c>
      <c r="E45" s="10" t="s">
        <v>27</v>
      </c>
      <c r="F45" s="10" t="s">
        <v>24</v>
      </c>
      <c r="G45" s="10" t="s">
        <v>27</v>
      </c>
      <c r="H45" s="10" t="s">
        <v>19</v>
      </c>
      <c r="I45" s="10" t="s">
        <v>23</v>
      </c>
      <c r="J45" s="15" t="s">
        <v>102</v>
      </c>
      <c r="K45" s="117" t="s">
        <v>101</v>
      </c>
      <c r="L45" s="72">
        <v>0</v>
      </c>
      <c r="M45" s="72">
        <v>-250.874</v>
      </c>
      <c r="N45" s="72">
        <v>0</v>
      </c>
      <c r="O45" s="72">
        <v>0</v>
      </c>
      <c r="P45" s="99">
        <v>0</v>
      </c>
      <c r="Q45" s="158">
        <v>0</v>
      </c>
    </row>
    <row r="46" spans="1:19" ht="105.75" customHeight="1" x14ac:dyDescent="0.25">
      <c r="A46" s="19" t="s">
        <v>102</v>
      </c>
      <c r="B46" s="20" t="s">
        <v>37</v>
      </c>
      <c r="C46" s="20" t="s">
        <v>35</v>
      </c>
      <c r="D46" s="20" t="s">
        <v>43</v>
      </c>
      <c r="E46" s="20" t="s">
        <v>27</v>
      </c>
      <c r="F46" s="20" t="s">
        <v>28</v>
      </c>
      <c r="G46" s="20" t="s">
        <v>27</v>
      </c>
      <c r="H46" s="20" t="s">
        <v>19</v>
      </c>
      <c r="I46" s="20" t="s">
        <v>23</v>
      </c>
      <c r="J46" s="19" t="s">
        <v>102</v>
      </c>
      <c r="K46" s="116" t="s">
        <v>101</v>
      </c>
      <c r="L46" s="71">
        <f>SUM(L47)</f>
        <v>0</v>
      </c>
      <c r="M46" s="71">
        <f>SUM(M47)</f>
        <v>-1.6779999999999999</v>
      </c>
      <c r="N46" s="71">
        <f t="shared" ref="N46:Q46" si="21">SUM(N47)</f>
        <v>0</v>
      </c>
      <c r="O46" s="71">
        <f t="shared" si="21"/>
        <v>0</v>
      </c>
      <c r="P46" s="71">
        <f t="shared" si="21"/>
        <v>0</v>
      </c>
      <c r="Q46" s="71">
        <f t="shared" si="21"/>
        <v>0</v>
      </c>
    </row>
    <row r="47" spans="1:19" ht="105.75" customHeight="1" x14ac:dyDescent="0.25">
      <c r="A47" s="15" t="s">
        <v>102</v>
      </c>
      <c r="B47" s="10" t="s">
        <v>37</v>
      </c>
      <c r="C47" s="10" t="s">
        <v>35</v>
      </c>
      <c r="D47" s="10" t="s">
        <v>43</v>
      </c>
      <c r="E47" s="10" t="s">
        <v>27</v>
      </c>
      <c r="F47" s="10" t="s">
        <v>28</v>
      </c>
      <c r="G47" s="10" t="s">
        <v>27</v>
      </c>
      <c r="H47" s="10" t="s">
        <v>19</v>
      </c>
      <c r="I47" s="10" t="s">
        <v>23</v>
      </c>
      <c r="J47" s="15" t="s">
        <v>261</v>
      </c>
      <c r="K47" s="117" t="s">
        <v>101</v>
      </c>
      <c r="L47" s="72">
        <v>0</v>
      </c>
      <c r="M47" s="72">
        <v>-1.6779999999999999</v>
      </c>
      <c r="N47" s="72">
        <v>0</v>
      </c>
      <c r="O47" s="72">
        <v>0</v>
      </c>
      <c r="P47" s="99">
        <v>0</v>
      </c>
      <c r="Q47" s="158">
        <v>0</v>
      </c>
    </row>
    <row r="48" spans="1:19" ht="108" customHeight="1" x14ac:dyDescent="0.25">
      <c r="A48" s="19" t="s">
        <v>103</v>
      </c>
      <c r="B48" s="20">
        <v>182</v>
      </c>
      <c r="C48" s="20" t="s">
        <v>35</v>
      </c>
      <c r="D48" s="20" t="s">
        <v>43</v>
      </c>
      <c r="E48" s="20" t="s">
        <v>34</v>
      </c>
      <c r="F48" s="20" t="s">
        <v>18</v>
      </c>
      <c r="G48" s="20" t="s">
        <v>17</v>
      </c>
      <c r="H48" s="20" t="s">
        <v>19</v>
      </c>
      <c r="I48" s="20" t="s">
        <v>23</v>
      </c>
      <c r="J48" s="19" t="s">
        <v>103</v>
      </c>
      <c r="K48" s="116" t="s">
        <v>101</v>
      </c>
      <c r="L48" s="39">
        <f t="shared" ref="L48:Q48" si="22">SUM(L49)</f>
        <v>37200</v>
      </c>
      <c r="M48" s="39">
        <f t="shared" si="22"/>
        <v>40183.222999999998</v>
      </c>
      <c r="N48" s="39">
        <f t="shared" si="22"/>
        <v>40183.21</v>
      </c>
      <c r="O48" s="39">
        <f t="shared" si="22"/>
        <v>30000</v>
      </c>
      <c r="P48" s="98">
        <f t="shared" si="22"/>
        <v>32000</v>
      </c>
      <c r="Q48" s="98">
        <f t="shared" si="22"/>
        <v>34400</v>
      </c>
    </row>
    <row r="49" spans="1:17" ht="102.75" customHeight="1" x14ac:dyDescent="0.25">
      <c r="A49" s="19" t="s">
        <v>103</v>
      </c>
      <c r="B49" s="90">
        <v>182</v>
      </c>
      <c r="C49" s="90">
        <v>1</v>
      </c>
      <c r="D49" s="90" t="s">
        <v>43</v>
      </c>
      <c r="E49" s="90" t="s">
        <v>34</v>
      </c>
      <c r="F49" s="90" t="s">
        <v>18</v>
      </c>
      <c r="G49" s="90" t="s">
        <v>21</v>
      </c>
      <c r="H49" s="90" t="s">
        <v>19</v>
      </c>
      <c r="I49" s="90">
        <v>110</v>
      </c>
      <c r="J49" s="91" t="s">
        <v>103</v>
      </c>
      <c r="K49" s="122" t="s">
        <v>101</v>
      </c>
      <c r="L49" s="71">
        <f>SUM(L50:L53)</f>
        <v>37200</v>
      </c>
      <c r="M49" s="71">
        <f t="shared" ref="M49:Q49" si="23">SUM(M50:M53)</f>
        <v>40183.222999999998</v>
      </c>
      <c r="N49" s="71">
        <f t="shared" si="23"/>
        <v>40183.21</v>
      </c>
      <c r="O49" s="71">
        <f t="shared" si="23"/>
        <v>30000</v>
      </c>
      <c r="P49" s="71">
        <f t="shared" si="23"/>
        <v>32000</v>
      </c>
      <c r="Q49" s="71">
        <f t="shared" si="23"/>
        <v>34400</v>
      </c>
    </row>
    <row r="50" spans="1:17" ht="102.75" customHeight="1" x14ac:dyDescent="0.25">
      <c r="A50" s="15" t="s">
        <v>103</v>
      </c>
      <c r="B50" s="10">
        <v>182</v>
      </c>
      <c r="C50" s="10">
        <v>1</v>
      </c>
      <c r="D50" s="10" t="s">
        <v>43</v>
      </c>
      <c r="E50" s="10" t="s">
        <v>34</v>
      </c>
      <c r="F50" s="10" t="s">
        <v>24</v>
      </c>
      <c r="G50" s="10" t="s">
        <v>21</v>
      </c>
      <c r="H50" s="10" t="s">
        <v>178</v>
      </c>
      <c r="I50" s="10">
        <v>110</v>
      </c>
      <c r="J50" s="15" t="s">
        <v>103</v>
      </c>
      <c r="K50" s="117" t="s">
        <v>101</v>
      </c>
      <c r="L50" s="72">
        <v>37193.300000000003</v>
      </c>
      <c r="M50" s="72">
        <v>40104.25</v>
      </c>
      <c r="N50" s="72">
        <v>40104.25</v>
      </c>
      <c r="O50" s="72">
        <v>30000</v>
      </c>
      <c r="P50" s="99">
        <v>32000</v>
      </c>
      <c r="Q50" s="158">
        <v>34400</v>
      </c>
    </row>
    <row r="51" spans="1:17" ht="102.75" customHeight="1" x14ac:dyDescent="0.25">
      <c r="A51" s="15" t="s">
        <v>252</v>
      </c>
      <c r="B51" s="10">
        <v>182</v>
      </c>
      <c r="C51" s="10">
        <v>1</v>
      </c>
      <c r="D51" s="10" t="s">
        <v>43</v>
      </c>
      <c r="E51" s="10" t="s">
        <v>34</v>
      </c>
      <c r="F51" s="10" t="s">
        <v>24</v>
      </c>
      <c r="G51" s="10" t="s">
        <v>21</v>
      </c>
      <c r="H51" s="10" t="s">
        <v>179</v>
      </c>
      <c r="I51" s="10">
        <v>110</v>
      </c>
      <c r="J51" s="15" t="s">
        <v>103</v>
      </c>
      <c r="K51" s="117" t="s">
        <v>101</v>
      </c>
      <c r="L51" s="72">
        <v>5.2</v>
      </c>
      <c r="M51" s="72">
        <v>73.459999999999994</v>
      </c>
      <c r="N51" s="72">
        <v>73.459999999999994</v>
      </c>
      <c r="O51" s="72">
        <v>0</v>
      </c>
      <c r="P51" s="99">
        <v>0</v>
      </c>
      <c r="Q51" s="158">
        <v>0</v>
      </c>
    </row>
    <row r="52" spans="1:17" ht="102.75" customHeight="1" x14ac:dyDescent="0.25">
      <c r="A52" s="15" t="s">
        <v>192</v>
      </c>
      <c r="B52" s="10">
        <v>182</v>
      </c>
      <c r="C52" s="10">
        <v>1</v>
      </c>
      <c r="D52" s="10" t="s">
        <v>43</v>
      </c>
      <c r="E52" s="10" t="s">
        <v>34</v>
      </c>
      <c r="F52" s="10" t="s">
        <v>24</v>
      </c>
      <c r="G52" s="10" t="s">
        <v>21</v>
      </c>
      <c r="H52" s="10" t="s">
        <v>250</v>
      </c>
      <c r="I52" s="10" t="s">
        <v>23</v>
      </c>
      <c r="J52" s="15" t="s">
        <v>103</v>
      </c>
      <c r="K52" s="117" t="s">
        <v>101</v>
      </c>
      <c r="L52" s="72">
        <v>1.5</v>
      </c>
      <c r="M52" s="72">
        <v>5.5129999999999999</v>
      </c>
      <c r="N52" s="72">
        <v>5.5</v>
      </c>
      <c r="O52" s="72">
        <v>0</v>
      </c>
      <c r="P52" s="99">
        <v>0</v>
      </c>
      <c r="Q52" s="158">
        <v>0</v>
      </c>
    </row>
    <row r="53" spans="1:17" ht="102.75" customHeight="1" x14ac:dyDescent="0.25">
      <c r="A53" s="15"/>
      <c r="B53" s="10">
        <v>182</v>
      </c>
      <c r="C53" s="10">
        <v>1</v>
      </c>
      <c r="D53" s="10" t="s">
        <v>43</v>
      </c>
      <c r="E53" s="10" t="s">
        <v>34</v>
      </c>
      <c r="F53" s="10" t="s">
        <v>24</v>
      </c>
      <c r="G53" s="10" t="s">
        <v>21</v>
      </c>
      <c r="H53" s="10" t="s">
        <v>276</v>
      </c>
      <c r="I53" s="10" t="s">
        <v>23</v>
      </c>
      <c r="J53" s="15" t="s">
        <v>277</v>
      </c>
      <c r="K53" s="117" t="s">
        <v>101</v>
      </c>
      <c r="L53" s="72">
        <v>0</v>
      </c>
      <c r="M53" s="72">
        <v>0</v>
      </c>
      <c r="N53" s="72">
        <v>0</v>
      </c>
      <c r="O53" s="72">
        <v>0</v>
      </c>
      <c r="P53" s="99">
        <v>0</v>
      </c>
      <c r="Q53" s="158">
        <v>0</v>
      </c>
    </row>
    <row r="54" spans="1:17" ht="110.25" x14ac:dyDescent="0.25">
      <c r="A54" s="15" t="s">
        <v>104</v>
      </c>
      <c r="B54" s="20">
        <v>182</v>
      </c>
      <c r="C54" s="20">
        <v>1</v>
      </c>
      <c r="D54" s="20" t="s">
        <v>43</v>
      </c>
      <c r="E54" s="20" t="s">
        <v>50</v>
      </c>
      <c r="F54" s="20" t="s">
        <v>18</v>
      </c>
      <c r="G54" s="20" t="s">
        <v>27</v>
      </c>
      <c r="H54" s="20" t="s">
        <v>19</v>
      </c>
      <c r="I54" s="20" t="s">
        <v>23</v>
      </c>
      <c r="J54" s="15" t="s">
        <v>104</v>
      </c>
      <c r="K54" s="117" t="s">
        <v>101</v>
      </c>
      <c r="L54" s="70">
        <f t="shared" ref="L54" si="24">SUM(L55:L56)</f>
        <v>23900</v>
      </c>
      <c r="M54" s="70">
        <f t="shared" ref="M54:Q54" si="25">SUM(M55:M56)</f>
        <v>15806.465</v>
      </c>
      <c r="N54" s="70">
        <f t="shared" si="25"/>
        <v>20000</v>
      </c>
      <c r="O54" s="70">
        <f t="shared" si="25"/>
        <v>21800</v>
      </c>
      <c r="P54" s="101">
        <f t="shared" si="25"/>
        <v>23300</v>
      </c>
      <c r="Q54" s="101">
        <f t="shared" si="25"/>
        <v>25030</v>
      </c>
    </row>
    <row r="55" spans="1:17" ht="128.25" customHeight="1" x14ac:dyDescent="0.25">
      <c r="A55" s="15" t="s">
        <v>105</v>
      </c>
      <c r="B55" s="10">
        <v>182</v>
      </c>
      <c r="C55" s="10">
        <v>1</v>
      </c>
      <c r="D55" s="10" t="s">
        <v>43</v>
      </c>
      <c r="E55" s="10" t="s">
        <v>50</v>
      </c>
      <c r="F55" s="10" t="s">
        <v>28</v>
      </c>
      <c r="G55" s="10" t="s">
        <v>27</v>
      </c>
      <c r="H55" s="10" t="s">
        <v>178</v>
      </c>
      <c r="I55" s="10" t="s">
        <v>23</v>
      </c>
      <c r="J55" s="57" t="s">
        <v>143</v>
      </c>
      <c r="K55" s="117" t="s">
        <v>101</v>
      </c>
      <c r="L55" s="72">
        <v>23870.5</v>
      </c>
      <c r="M55" s="72">
        <v>15794.598</v>
      </c>
      <c r="N55" s="72">
        <v>19980</v>
      </c>
      <c r="O55" s="72">
        <v>21800</v>
      </c>
      <c r="P55" s="99">
        <v>23300</v>
      </c>
      <c r="Q55" s="158">
        <v>25030</v>
      </c>
    </row>
    <row r="56" spans="1:17" ht="128.25" customHeight="1" x14ac:dyDescent="0.25">
      <c r="A56" s="15" t="s">
        <v>191</v>
      </c>
      <c r="B56" s="10" t="s">
        <v>37</v>
      </c>
      <c r="C56" s="10" t="s">
        <v>35</v>
      </c>
      <c r="D56" s="10" t="s">
        <v>43</v>
      </c>
      <c r="E56" s="10" t="s">
        <v>50</v>
      </c>
      <c r="F56" s="10" t="s">
        <v>28</v>
      </c>
      <c r="G56" s="10" t="s">
        <v>27</v>
      </c>
      <c r="H56" s="10" t="s">
        <v>179</v>
      </c>
      <c r="I56" s="10" t="s">
        <v>23</v>
      </c>
      <c r="J56" s="57" t="s">
        <v>143</v>
      </c>
      <c r="K56" s="117" t="s">
        <v>101</v>
      </c>
      <c r="L56" s="72">
        <v>29.5</v>
      </c>
      <c r="M56" s="72">
        <v>11.867000000000001</v>
      </c>
      <c r="N56" s="72">
        <v>20</v>
      </c>
      <c r="O56" s="72">
        <v>0</v>
      </c>
      <c r="P56" s="99">
        <v>0</v>
      </c>
      <c r="Q56" s="158">
        <v>0</v>
      </c>
    </row>
    <row r="57" spans="1:17" s="106" customFormat="1" ht="128.25" customHeight="1" x14ac:dyDescent="0.25">
      <c r="A57" s="19" t="s">
        <v>202</v>
      </c>
      <c r="B57" s="20" t="s">
        <v>37</v>
      </c>
      <c r="C57" s="20" t="s">
        <v>35</v>
      </c>
      <c r="D57" s="20" t="s">
        <v>49</v>
      </c>
      <c r="E57" s="20" t="s">
        <v>17</v>
      </c>
      <c r="F57" s="20" t="s">
        <v>18</v>
      </c>
      <c r="G57" s="20" t="s">
        <v>17</v>
      </c>
      <c r="H57" s="20" t="s">
        <v>18</v>
      </c>
      <c r="I57" s="20" t="s">
        <v>18</v>
      </c>
      <c r="J57" s="89" t="s">
        <v>201</v>
      </c>
      <c r="K57" s="116" t="s">
        <v>101</v>
      </c>
      <c r="L57" s="71">
        <f t="shared" ref="L57:Q57" si="26">SUM(L58)</f>
        <v>2900</v>
      </c>
      <c r="M57" s="71">
        <f t="shared" si="26"/>
        <v>2447.6019999999999</v>
      </c>
      <c r="N57" s="71">
        <f t="shared" si="26"/>
        <v>3200</v>
      </c>
      <c r="O57" s="71">
        <f t="shared" si="26"/>
        <v>3230</v>
      </c>
      <c r="P57" s="71">
        <f t="shared" si="26"/>
        <v>3380</v>
      </c>
      <c r="Q57" s="71">
        <f t="shared" si="26"/>
        <v>3520</v>
      </c>
    </row>
    <row r="58" spans="1:17" s="106" customFormat="1" ht="128.25" customHeight="1" x14ac:dyDescent="0.25">
      <c r="A58" s="19" t="s">
        <v>204</v>
      </c>
      <c r="B58" s="20" t="s">
        <v>37</v>
      </c>
      <c r="C58" s="20" t="s">
        <v>35</v>
      </c>
      <c r="D58" s="20" t="s">
        <v>49</v>
      </c>
      <c r="E58" s="20" t="s">
        <v>27</v>
      </c>
      <c r="F58" s="20" t="s">
        <v>18</v>
      </c>
      <c r="G58" s="20" t="s">
        <v>17</v>
      </c>
      <c r="H58" s="20" t="s">
        <v>18</v>
      </c>
      <c r="I58" s="20" t="s">
        <v>18</v>
      </c>
      <c r="J58" s="89" t="s">
        <v>203</v>
      </c>
      <c r="K58" s="116" t="s">
        <v>101</v>
      </c>
      <c r="L58" s="71">
        <f t="shared" ref="L58" si="27">SUM(L59:L62)</f>
        <v>2900</v>
      </c>
      <c r="M58" s="71">
        <f>SUM(M59:M62)</f>
        <v>2447.6019999999999</v>
      </c>
      <c r="N58" s="71">
        <f t="shared" ref="N58:Q58" si="28">SUM(N59:N62)</f>
        <v>3200</v>
      </c>
      <c r="O58" s="71">
        <f t="shared" si="28"/>
        <v>3230</v>
      </c>
      <c r="P58" s="71">
        <f t="shared" si="28"/>
        <v>3380</v>
      </c>
      <c r="Q58" s="71">
        <f t="shared" si="28"/>
        <v>3520</v>
      </c>
    </row>
    <row r="59" spans="1:17" ht="173.25" x14ac:dyDescent="0.25">
      <c r="A59" s="15" t="s">
        <v>205</v>
      </c>
      <c r="B59" s="10" t="s">
        <v>37</v>
      </c>
      <c r="C59" s="10" t="s">
        <v>35</v>
      </c>
      <c r="D59" s="10" t="s">
        <v>49</v>
      </c>
      <c r="E59" s="10" t="s">
        <v>27</v>
      </c>
      <c r="F59" s="10" t="s">
        <v>24</v>
      </c>
      <c r="G59" s="10" t="s">
        <v>27</v>
      </c>
      <c r="H59" s="10" t="s">
        <v>178</v>
      </c>
      <c r="I59" s="10" t="s">
        <v>23</v>
      </c>
      <c r="J59" s="57" t="s">
        <v>206</v>
      </c>
      <c r="K59" s="138" t="s">
        <v>101</v>
      </c>
      <c r="L59" s="72">
        <v>2895</v>
      </c>
      <c r="M59" s="72">
        <v>2441.1799999999998</v>
      </c>
      <c r="N59" s="72">
        <v>3190</v>
      </c>
      <c r="O59" s="72">
        <v>3230</v>
      </c>
      <c r="P59" s="99">
        <v>3380</v>
      </c>
      <c r="Q59" s="158">
        <v>3520</v>
      </c>
    </row>
    <row r="60" spans="1:17" ht="173.25" x14ac:dyDescent="0.25">
      <c r="A60" s="15" t="s">
        <v>253</v>
      </c>
      <c r="B60" s="10" t="s">
        <v>37</v>
      </c>
      <c r="C60" s="10" t="s">
        <v>35</v>
      </c>
      <c r="D60" s="10" t="s">
        <v>49</v>
      </c>
      <c r="E60" s="10" t="s">
        <v>27</v>
      </c>
      <c r="F60" s="10" t="s">
        <v>24</v>
      </c>
      <c r="G60" s="10" t="s">
        <v>27</v>
      </c>
      <c r="H60" s="10" t="s">
        <v>179</v>
      </c>
      <c r="I60" s="10" t="s">
        <v>23</v>
      </c>
      <c r="J60" s="57" t="s">
        <v>206</v>
      </c>
      <c r="K60" s="135" t="s">
        <v>101</v>
      </c>
      <c r="L60" s="72">
        <v>5</v>
      </c>
      <c r="M60" s="72">
        <v>6.4329999999999998</v>
      </c>
      <c r="N60" s="72">
        <v>10.1</v>
      </c>
      <c r="O60" s="72">
        <v>0</v>
      </c>
      <c r="P60" s="99">
        <v>0</v>
      </c>
      <c r="Q60" s="158">
        <v>0</v>
      </c>
    </row>
    <row r="61" spans="1:17" ht="173.25" x14ac:dyDescent="0.25">
      <c r="A61" s="15" t="s">
        <v>254</v>
      </c>
      <c r="B61" s="10" t="s">
        <v>37</v>
      </c>
      <c r="C61" s="10" t="s">
        <v>35</v>
      </c>
      <c r="D61" s="10" t="s">
        <v>49</v>
      </c>
      <c r="E61" s="10" t="s">
        <v>27</v>
      </c>
      <c r="F61" s="10" t="s">
        <v>24</v>
      </c>
      <c r="G61" s="10" t="s">
        <v>27</v>
      </c>
      <c r="H61" s="10" t="s">
        <v>250</v>
      </c>
      <c r="I61" s="10" t="s">
        <v>23</v>
      </c>
      <c r="J61" s="57" t="s">
        <v>206</v>
      </c>
      <c r="K61" s="135" t="s">
        <v>101</v>
      </c>
      <c r="L61" s="72">
        <v>0</v>
      </c>
      <c r="M61" s="72">
        <v>-0.06</v>
      </c>
      <c r="N61" s="72">
        <v>-0.1</v>
      </c>
      <c r="O61" s="72">
        <v>0</v>
      </c>
      <c r="P61" s="99">
        <v>0</v>
      </c>
      <c r="Q61" s="158">
        <v>0</v>
      </c>
    </row>
    <row r="62" spans="1:17" ht="173.25" x14ac:dyDescent="0.25">
      <c r="A62" s="15"/>
      <c r="B62" s="10" t="s">
        <v>37</v>
      </c>
      <c r="C62" s="10" t="s">
        <v>35</v>
      </c>
      <c r="D62" s="10" t="s">
        <v>49</v>
      </c>
      <c r="E62" s="10" t="s">
        <v>27</v>
      </c>
      <c r="F62" s="10" t="s">
        <v>28</v>
      </c>
      <c r="G62" s="10" t="s">
        <v>27</v>
      </c>
      <c r="H62" s="10" t="s">
        <v>178</v>
      </c>
      <c r="I62" s="10" t="s">
        <v>23</v>
      </c>
      <c r="J62" s="57" t="s">
        <v>206</v>
      </c>
      <c r="K62" s="135" t="s">
        <v>101</v>
      </c>
      <c r="L62" s="72">
        <v>0</v>
      </c>
      <c r="M62" s="72">
        <v>4.9000000000000002E-2</v>
      </c>
      <c r="N62" s="72">
        <v>0</v>
      </c>
      <c r="O62" s="72">
        <v>0</v>
      </c>
      <c r="P62" s="99">
        <v>0</v>
      </c>
      <c r="Q62" s="158">
        <v>0</v>
      </c>
    </row>
    <row r="63" spans="1:17" ht="61.5" customHeight="1" x14ac:dyDescent="0.25">
      <c r="A63" s="19" t="s">
        <v>52</v>
      </c>
      <c r="B63" s="20" t="s">
        <v>18</v>
      </c>
      <c r="C63" s="20" t="s">
        <v>35</v>
      </c>
      <c r="D63" s="20" t="s">
        <v>53</v>
      </c>
      <c r="E63" s="20" t="s">
        <v>17</v>
      </c>
      <c r="F63" s="20" t="s">
        <v>18</v>
      </c>
      <c r="G63" s="20" t="s">
        <v>17</v>
      </c>
      <c r="H63" s="20" t="s">
        <v>19</v>
      </c>
      <c r="I63" s="20" t="s">
        <v>18</v>
      </c>
      <c r="J63" s="19" t="s">
        <v>52</v>
      </c>
      <c r="K63" s="123"/>
      <c r="L63" s="70">
        <f t="shared" ref="L63" si="29">SUM(L64:L64,L65:L65)</f>
        <v>9400</v>
      </c>
      <c r="M63" s="70">
        <f t="shared" ref="M63:Q63" si="30">SUM(M64:M64,M65:M65)</f>
        <v>7525.2420000000002</v>
      </c>
      <c r="N63" s="70">
        <f t="shared" si="30"/>
        <v>9900</v>
      </c>
      <c r="O63" s="70">
        <f t="shared" si="30"/>
        <v>10790</v>
      </c>
      <c r="P63" s="70">
        <f t="shared" si="30"/>
        <v>11290</v>
      </c>
      <c r="Q63" s="70">
        <f t="shared" si="30"/>
        <v>11740</v>
      </c>
    </row>
    <row r="64" spans="1:17" ht="126" x14ac:dyDescent="0.25">
      <c r="A64" s="15" t="s">
        <v>52</v>
      </c>
      <c r="B64" s="10" t="s">
        <v>37</v>
      </c>
      <c r="C64" s="10" t="s">
        <v>35</v>
      </c>
      <c r="D64" s="10" t="s">
        <v>53</v>
      </c>
      <c r="E64" s="10" t="s">
        <v>34</v>
      </c>
      <c r="F64" s="10" t="s">
        <v>24</v>
      </c>
      <c r="G64" s="10" t="s">
        <v>21</v>
      </c>
      <c r="H64" s="10" t="s">
        <v>19</v>
      </c>
      <c r="I64" s="10" t="s">
        <v>23</v>
      </c>
      <c r="J64" s="57" t="s">
        <v>106</v>
      </c>
      <c r="K64" s="117" t="s">
        <v>101</v>
      </c>
      <c r="L64" s="72">
        <v>9390</v>
      </c>
      <c r="M64" s="72">
        <v>7520.2420000000002</v>
      </c>
      <c r="N64" s="72">
        <v>9890</v>
      </c>
      <c r="O64" s="72">
        <v>10780</v>
      </c>
      <c r="P64" s="99">
        <v>11280</v>
      </c>
      <c r="Q64" s="158">
        <v>11730</v>
      </c>
    </row>
    <row r="65" spans="1:18" ht="86.25" customHeight="1" x14ac:dyDescent="0.25">
      <c r="A65" s="15" t="s">
        <v>52</v>
      </c>
      <c r="B65" s="10" t="s">
        <v>107</v>
      </c>
      <c r="C65" s="10">
        <v>1</v>
      </c>
      <c r="D65" s="10" t="s">
        <v>53</v>
      </c>
      <c r="E65" s="10" t="s">
        <v>51</v>
      </c>
      <c r="F65" s="10" t="s">
        <v>108</v>
      </c>
      <c r="G65" s="10" t="s">
        <v>21</v>
      </c>
      <c r="H65" s="10" t="s">
        <v>19</v>
      </c>
      <c r="I65" s="10">
        <v>110</v>
      </c>
      <c r="J65" s="15" t="s">
        <v>165</v>
      </c>
      <c r="K65" s="121" t="s">
        <v>109</v>
      </c>
      <c r="L65" s="72">
        <v>10</v>
      </c>
      <c r="M65" s="72">
        <v>5</v>
      </c>
      <c r="N65" s="72">
        <v>10</v>
      </c>
      <c r="O65" s="72">
        <v>10</v>
      </c>
      <c r="P65" s="99">
        <v>10</v>
      </c>
      <c r="Q65" s="158">
        <v>10</v>
      </c>
    </row>
    <row r="66" spans="1:18" ht="131.25" customHeight="1" x14ac:dyDescent="0.25">
      <c r="A66" s="15" t="s">
        <v>56</v>
      </c>
      <c r="B66" s="20" t="s">
        <v>18</v>
      </c>
      <c r="C66" s="20" t="s">
        <v>35</v>
      </c>
      <c r="D66" s="20" t="s">
        <v>55</v>
      </c>
      <c r="E66" s="20" t="s">
        <v>17</v>
      </c>
      <c r="F66" s="20" t="s">
        <v>18</v>
      </c>
      <c r="G66" s="20" t="s">
        <v>17</v>
      </c>
      <c r="H66" s="20" t="s">
        <v>19</v>
      </c>
      <c r="I66" s="20" t="s">
        <v>18</v>
      </c>
      <c r="J66" s="15" t="s">
        <v>56</v>
      </c>
      <c r="K66" s="121"/>
      <c r="L66" s="64">
        <f t="shared" ref="L66:Q66" si="31">SUM(L67,L69,L71,L78,L80)</f>
        <v>35737.9</v>
      </c>
      <c r="M66" s="64">
        <f t="shared" si="31"/>
        <v>23829.552000000003</v>
      </c>
      <c r="N66" s="64">
        <f t="shared" si="31"/>
        <v>34585.600000000006</v>
      </c>
      <c r="O66" s="64">
        <f t="shared" si="31"/>
        <v>35284.6</v>
      </c>
      <c r="P66" s="103">
        <f t="shared" si="31"/>
        <v>36754.6</v>
      </c>
      <c r="Q66" s="103">
        <f t="shared" si="31"/>
        <v>37123.599999999999</v>
      </c>
      <c r="R66" s="77"/>
    </row>
    <row r="67" spans="1:18" ht="115.5" customHeight="1" x14ac:dyDescent="0.25">
      <c r="A67" s="97" t="s">
        <v>199</v>
      </c>
      <c r="B67" s="20" t="s">
        <v>18</v>
      </c>
      <c r="C67" s="20" t="s">
        <v>35</v>
      </c>
      <c r="D67" s="20" t="s">
        <v>55</v>
      </c>
      <c r="E67" s="20" t="s">
        <v>21</v>
      </c>
      <c r="F67" s="20" t="s">
        <v>48</v>
      </c>
      <c r="G67" s="20" t="s">
        <v>17</v>
      </c>
      <c r="H67" s="20" t="s">
        <v>18</v>
      </c>
      <c r="I67" s="20" t="s">
        <v>18</v>
      </c>
      <c r="J67" s="97" t="s">
        <v>199</v>
      </c>
      <c r="K67" s="121"/>
      <c r="L67" s="64">
        <f t="shared" ref="L67:Q67" si="32">SUM(L68)</f>
        <v>6.5</v>
      </c>
      <c r="M67" s="64">
        <f t="shared" si="32"/>
        <v>89.099000000000004</v>
      </c>
      <c r="N67" s="64">
        <f t="shared" si="32"/>
        <v>89.1</v>
      </c>
      <c r="O67" s="64">
        <f t="shared" si="32"/>
        <v>0</v>
      </c>
      <c r="P67" s="103">
        <f t="shared" si="32"/>
        <v>0</v>
      </c>
      <c r="Q67" s="103">
        <f t="shared" si="32"/>
        <v>0</v>
      </c>
      <c r="R67" s="77"/>
    </row>
    <row r="68" spans="1:18" ht="128.25" customHeight="1" x14ac:dyDescent="0.25">
      <c r="A68" s="96" t="s">
        <v>200</v>
      </c>
      <c r="B68" s="10" t="s">
        <v>107</v>
      </c>
      <c r="C68" s="10" t="s">
        <v>35</v>
      </c>
      <c r="D68" s="10" t="s">
        <v>55</v>
      </c>
      <c r="E68" s="10" t="s">
        <v>21</v>
      </c>
      <c r="F68" s="10" t="s">
        <v>48</v>
      </c>
      <c r="G68" s="10" t="s">
        <v>43</v>
      </c>
      <c r="H68" s="10" t="s">
        <v>18</v>
      </c>
      <c r="I68" s="10" t="s">
        <v>40</v>
      </c>
      <c r="J68" s="96" t="s">
        <v>200</v>
      </c>
      <c r="K68" s="121" t="s">
        <v>109</v>
      </c>
      <c r="L68" s="49">
        <v>6.5</v>
      </c>
      <c r="M68" s="49">
        <v>89.099000000000004</v>
      </c>
      <c r="N68" s="49">
        <v>89.1</v>
      </c>
      <c r="O68" s="49">
        <v>0</v>
      </c>
      <c r="P68" s="102">
        <v>0</v>
      </c>
      <c r="Q68" s="102">
        <v>0</v>
      </c>
      <c r="R68" s="77"/>
    </row>
    <row r="69" spans="1:18" ht="120" customHeight="1" x14ac:dyDescent="0.25">
      <c r="A69" s="15" t="s">
        <v>57</v>
      </c>
      <c r="B69" s="20" t="s">
        <v>18</v>
      </c>
      <c r="C69" s="20">
        <v>1</v>
      </c>
      <c r="D69" s="20">
        <v>11</v>
      </c>
      <c r="E69" s="20" t="s">
        <v>34</v>
      </c>
      <c r="F69" s="20" t="s">
        <v>18</v>
      </c>
      <c r="G69" s="20" t="s">
        <v>17</v>
      </c>
      <c r="H69" s="20" t="s">
        <v>19</v>
      </c>
      <c r="I69" s="20">
        <v>120</v>
      </c>
      <c r="J69" s="57" t="s">
        <v>142</v>
      </c>
      <c r="K69" s="121"/>
      <c r="L69" s="71">
        <f t="shared" ref="L69:Q69" si="33">SUM(L70)</f>
        <v>1</v>
      </c>
      <c r="M69" s="71">
        <f t="shared" si="33"/>
        <v>0.69599999999999995</v>
      </c>
      <c r="N69" s="71">
        <f t="shared" si="33"/>
        <v>0.7</v>
      </c>
      <c r="O69" s="71">
        <f t="shared" si="33"/>
        <v>1.6</v>
      </c>
      <c r="P69" s="100">
        <f t="shared" si="33"/>
        <v>1.6</v>
      </c>
      <c r="Q69" s="100">
        <f t="shared" si="33"/>
        <v>1.6</v>
      </c>
    </row>
    <row r="70" spans="1:18" ht="153.75" customHeight="1" x14ac:dyDescent="0.25">
      <c r="A70" s="15" t="s">
        <v>142</v>
      </c>
      <c r="B70" s="10" t="s">
        <v>110</v>
      </c>
      <c r="C70" s="10">
        <v>1</v>
      </c>
      <c r="D70" s="10">
        <v>11</v>
      </c>
      <c r="E70" s="10" t="s">
        <v>34</v>
      </c>
      <c r="F70" s="10" t="s">
        <v>48</v>
      </c>
      <c r="G70" s="10" t="s">
        <v>43</v>
      </c>
      <c r="H70" s="10" t="s">
        <v>19</v>
      </c>
      <c r="I70" s="10">
        <v>120</v>
      </c>
      <c r="J70" s="57" t="s">
        <v>142</v>
      </c>
      <c r="K70" s="121" t="s">
        <v>97</v>
      </c>
      <c r="L70" s="72">
        <v>1</v>
      </c>
      <c r="M70" s="72">
        <v>0.69599999999999995</v>
      </c>
      <c r="N70" s="72">
        <v>0.7</v>
      </c>
      <c r="O70" s="72">
        <v>1.6</v>
      </c>
      <c r="P70" s="99">
        <v>1.6</v>
      </c>
      <c r="Q70" s="158">
        <v>1.6</v>
      </c>
    </row>
    <row r="71" spans="1:18" ht="153.75" customHeight="1" x14ac:dyDescent="0.25">
      <c r="A71" s="15" t="s">
        <v>58</v>
      </c>
      <c r="B71" s="20" t="s">
        <v>18</v>
      </c>
      <c r="C71" s="20">
        <v>1</v>
      </c>
      <c r="D71" s="20" t="s">
        <v>55</v>
      </c>
      <c r="E71" s="20" t="s">
        <v>43</v>
      </c>
      <c r="F71" s="20" t="s">
        <v>18</v>
      </c>
      <c r="G71" s="20" t="s">
        <v>17</v>
      </c>
      <c r="H71" s="20" t="s">
        <v>19</v>
      </c>
      <c r="I71" s="20" t="s">
        <v>40</v>
      </c>
      <c r="J71" s="15"/>
      <c r="K71" s="121"/>
      <c r="L71" s="39">
        <f>SUM(L72,L75:L77)</f>
        <v>34429.599999999999</v>
      </c>
      <c r="M71" s="39">
        <f>SUM(M72,M75:M77)</f>
        <v>22951.932000000004</v>
      </c>
      <c r="N71" s="39">
        <f t="shared" ref="N71:Q71" si="34">SUM(N72,N75:N77)</f>
        <v>33238</v>
      </c>
      <c r="O71" s="39">
        <f t="shared" si="34"/>
        <v>34023</v>
      </c>
      <c r="P71" s="39">
        <f t="shared" si="34"/>
        <v>35440</v>
      </c>
      <c r="Q71" s="39">
        <f t="shared" si="34"/>
        <v>35754</v>
      </c>
    </row>
    <row r="72" spans="1:18" ht="283.5" x14ac:dyDescent="0.25">
      <c r="A72" s="15" t="s">
        <v>58</v>
      </c>
      <c r="B72" s="20" t="s">
        <v>18</v>
      </c>
      <c r="C72" s="20">
        <v>1</v>
      </c>
      <c r="D72" s="20" t="s">
        <v>55</v>
      </c>
      <c r="E72" s="20" t="s">
        <v>43</v>
      </c>
      <c r="F72" s="20" t="s">
        <v>24</v>
      </c>
      <c r="G72" s="20" t="s">
        <v>17</v>
      </c>
      <c r="H72" s="20" t="s">
        <v>19</v>
      </c>
      <c r="I72" s="20" t="s">
        <v>40</v>
      </c>
      <c r="J72" s="15" t="s">
        <v>58</v>
      </c>
      <c r="K72" s="121" t="s">
        <v>109</v>
      </c>
      <c r="L72" s="39">
        <f>SUM(L73:L74)</f>
        <v>33616</v>
      </c>
      <c r="M72" s="39">
        <f>SUM(M73:M74)</f>
        <v>22125.427000000003</v>
      </c>
      <c r="N72" s="39">
        <f t="shared" ref="N72:Q72" si="35">SUM(N73:N74)</f>
        <v>32100</v>
      </c>
      <c r="O72" s="39">
        <f t="shared" si="35"/>
        <v>33113</v>
      </c>
      <c r="P72" s="39">
        <f t="shared" si="35"/>
        <v>34530</v>
      </c>
      <c r="Q72" s="39">
        <f t="shared" si="35"/>
        <v>34784</v>
      </c>
    </row>
    <row r="73" spans="1:18" s="109" customFormat="1" ht="299.25" x14ac:dyDescent="0.25">
      <c r="A73" s="15" t="s">
        <v>167</v>
      </c>
      <c r="B73" s="10" t="s">
        <v>107</v>
      </c>
      <c r="C73" s="10">
        <v>1</v>
      </c>
      <c r="D73" s="10" t="s">
        <v>55</v>
      </c>
      <c r="E73" s="10" t="s">
        <v>43</v>
      </c>
      <c r="F73" s="10" t="s">
        <v>70</v>
      </c>
      <c r="G73" s="10" t="s">
        <v>43</v>
      </c>
      <c r="H73" s="10" t="s">
        <v>19</v>
      </c>
      <c r="I73" s="10" t="s">
        <v>40</v>
      </c>
      <c r="J73" s="60" t="s">
        <v>167</v>
      </c>
      <c r="K73" s="121" t="s">
        <v>109</v>
      </c>
      <c r="L73" s="49">
        <v>19642.8</v>
      </c>
      <c r="M73" s="49">
        <v>11572.209000000001</v>
      </c>
      <c r="N73" s="49">
        <v>19822</v>
      </c>
      <c r="O73" s="49">
        <v>20453</v>
      </c>
      <c r="P73" s="102">
        <v>21870</v>
      </c>
      <c r="Q73" s="102">
        <v>22184</v>
      </c>
    </row>
    <row r="74" spans="1:18" ht="252" x14ac:dyDescent="0.25">
      <c r="A74" s="15" t="s">
        <v>255</v>
      </c>
      <c r="B74" s="10" t="s">
        <v>76</v>
      </c>
      <c r="C74" s="10">
        <v>1</v>
      </c>
      <c r="D74" s="10" t="s">
        <v>55</v>
      </c>
      <c r="E74" s="10" t="s">
        <v>43</v>
      </c>
      <c r="F74" s="10" t="s">
        <v>70</v>
      </c>
      <c r="G74" s="10" t="s">
        <v>73</v>
      </c>
      <c r="H74" s="10" t="s">
        <v>19</v>
      </c>
      <c r="I74" s="10" t="s">
        <v>40</v>
      </c>
      <c r="J74" s="60" t="s">
        <v>167</v>
      </c>
      <c r="K74" s="121"/>
      <c r="L74" s="72">
        <v>13973.2</v>
      </c>
      <c r="M74" s="72">
        <v>10553.218000000001</v>
      </c>
      <c r="N74" s="72">
        <v>12278</v>
      </c>
      <c r="O74" s="72">
        <v>12660</v>
      </c>
      <c r="P74" s="99">
        <v>12660</v>
      </c>
      <c r="Q74" s="158">
        <v>12600</v>
      </c>
      <c r="R74" s="75"/>
    </row>
    <row r="75" spans="1:18" ht="160.5" customHeight="1" x14ac:dyDescent="0.25">
      <c r="A75" s="15" t="s">
        <v>58</v>
      </c>
      <c r="B75" s="10" t="s">
        <v>107</v>
      </c>
      <c r="C75" s="10" t="s">
        <v>35</v>
      </c>
      <c r="D75" s="10" t="s">
        <v>55</v>
      </c>
      <c r="E75" s="10" t="s">
        <v>43</v>
      </c>
      <c r="F75" s="10" t="s">
        <v>112</v>
      </c>
      <c r="G75" s="10" t="s">
        <v>43</v>
      </c>
      <c r="H75" s="10" t="s">
        <v>19</v>
      </c>
      <c r="I75" s="10" t="s">
        <v>40</v>
      </c>
      <c r="J75" s="57" t="s">
        <v>126</v>
      </c>
      <c r="K75" s="121" t="s">
        <v>109</v>
      </c>
      <c r="L75" s="72">
        <v>340</v>
      </c>
      <c r="M75" s="72">
        <v>260.71600000000001</v>
      </c>
      <c r="N75" s="72">
        <v>340</v>
      </c>
      <c r="O75" s="72">
        <v>340</v>
      </c>
      <c r="P75" s="99">
        <v>340</v>
      </c>
      <c r="Q75" s="158">
        <v>400</v>
      </c>
      <c r="R75" s="76"/>
    </row>
    <row r="76" spans="1:18" ht="267.75" x14ac:dyDescent="0.25">
      <c r="A76" s="15" t="s">
        <v>59</v>
      </c>
      <c r="B76" s="10" t="s">
        <v>107</v>
      </c>
      <c r="C76" s="10">
        <v>1</v>
      </c>
      <c r="D76" s="10" t="s">
        <v>55</v>
      </c>
      <c r="E76" s="10" t="s">
        <v>43</v>
      </c>
      <c r="F76" s="10" t="s">
        <v>111</v>
      </c>
      <c r="G76" s="10" t="s">
        <v>43</v>
      </c>
      <c r="H76" s="10" t="s">
        <v>19</v>
      </c>
      <c r="I76" s="10" t="s">
        <v>40</v>
      </c>
      <c r="J76" s="57" t="s">
        <v>127</v>
      </c>
      <c r="K76" s="121" t="s">
        <v>109</v>
      </c>
      <c r="L76" s="49">
        <v>70</v>
      </c>
      <c r="M76" s="49">
        <v>150.67699999999999</v>
      </c>
      <c r="N76" s="49">
        <v>70</v>
      </c>
      <c r="O76" s="49">
        <v>70</v>
      </c>
      <c r="P76" s="102">
        <v>70</v>
      </c>
      <c r="Q76" s="158">
        <v>70</v>
      </c>
    </row>
    <row r="77" spans="1:18" s="109" customFormat="1" ht="147" customHeight="1" x14ac:dyDescent="0.25">
      <c r="A77" s="94" t="s">
        <v>114</v>
      </c>
      <c r="B77" s="10" t="s">
        <v>107</v>
      </c>
      <c r="C77" s="10">
        <v>1</v>
      </c>
      <c r="D77" s="10" t="s">
        <v>55</v>
      </c>
      <c r="E77" s="10" t="s">
        <v>43</v>
      </c>
      <c r="F77" s="10" t="s">
        <v>113</v>
      </c>
      <c r="G77" s="10" t="s">
        <v>43</v>
      </c>
      <c r="H77" s="10" t="s">
        <v>19</v>
      </c>
      <c r="I77" s="10" t="s">
        <v>40</v>
      </c>
      <c r="J77" s="57" t="s">
        <v>114</v>
      </c>
      <c r="K77" s="121" t="s">
        <v>109</v>
      </c>
      <c r="L77" s="49">
        <v>403.6</v>
      </c>
      <c r="M77" s="49">
        <v>415.11200000000002</v>
      </c>
      <c r="N77" s="49">
        <v>728</v>
      </c>
      <c r="O77" s="49">
        <v>500</v>
      </c>
      <c r="P77" s="102">
        <v>500</v>
      </c>
      <c r="Q77" s="158">
        <v>500</v>
      </c>
    </row>
    <row r="78" spans="1:18" ht="78.75" x14ac:dyDescent="0.25">
      <c r="A78" s="15" t="s">
        <v>60</v>
      </c>
      <c r="B78" s="20" t="s">
        <v>107</v>
      </c>
      <c r="C78" s="20">
        <v>1</v>
      </c>
      <c r="D78" s="20" t="s">
        <v>55</v>
      </c>
      <c r="E78" s="20" t="s">
        <v>51</v>
      </c>
      <c r="F78" s="20" t="s">
        <v>18</v>
      </c>
      <c r="G78" s="20" t="s">
        <v>17</v>
      </c>
      <c r="H78" s="20" t="s">
        <v>19</v>
      </c>
      <c r="I78" s="20">
        <v>120</v>
      </c>
      <c r="J78" s="15" t="s">
        <v>60</v>
      </c>
      <c r="K78" s="121" t="s">
        <v>109</v>
      </c>
      <c r="L78" s="39">
        <f t="shared" ref="L78:Q78" si="36">SUM(L79)</f>
        <v>200.8</v>
      </c>
      <c r="M78" s="39">
        <f t="shared" si="36"/>
        <v>200.75</v>
      </c>
      <c r="N78" s="39">
        <f t="shared" si="36"/>
        <v>200.8</v>
      </c>
      <c r="O78" s="39">
        <f t="shared" si="36"/>
        <v>110</v>
      </c>
      <c r="P78" s="39">
        <f t="shared" si="36"/>
        <v>113</v>
      </c>
      <c r="Q78" s="39">
        <f t="shared" si="36"/>
        <v>118</v>
      </c>
    </row>
    <row r="79" spans="1:18" ht="210" customHeight="1" thickBot="1" x14ac:dyDescent="0.3">
      <c r="A79" s="15" t="s">
        <v>61</v>
      </c>
      <c r="B79" s="10" t="s">
        <v>107</v>
      </c>
      <c r="C79" s="10">
        <v>1</v>
      </c>
      <c r="D79" s="10" t="s">
        <v>55</v>
      </c>
      <c r="E79" s="10" t="s">
        <v>51</v>
      </c>
      <c r="F79" s="10" t="s">
        <v>71</v>
      </c>
      <c r="G79" s="10" t="s">
        <v>43</v>
      </c>
      <c r="H79" s="10" t="s">
        <v>19</v>
      </c>
      <c r="I79" s="10">
        <v>120</v>
      </c>
      <c r="J79" s="61" t="s">
        <v>141</v>
      </c>
      <c r="K79" s="121" t="s">
        <v>109</v>
      </c>
      <c r="L79" s="72">
        <v>200.8</v>
      </c>
      <c r="M79" s="72">
        <v>200.75</v>
      </c>
      <c r="N79" s="72">
        <v>200.8</v>
      </c>
      <c r="O79" s="72">
        <v>110</v>
      </c>
      <c r="P79" s="99">
        <v>113</v>
      </c>
      <c r="Q79" s="158">
        <v>118</v>
      </c>
    </row>
    <row r="80" spans="1:18" ht="208.5" customHeight="1" thickBot="1" x14ac:dyDescent="0.3">
      <c r="A80" s="59" t="s">
        <v>128</v>
      </c>
      <c r="B80" s="79" t="s">
        <v>107</v>
      </c>
      <c r="C80" s="20">
        <v>1</v>
      </c>
      <c r="D80" s="20" t="s">
        <v>55</v>
      </c>
      <c r="E80" s="20" t="s">
        <v>115</v>
      </c>
      <c r="F80" s="20" t="s">
        <v>18</v>
      </c>
      <c r="G80" s="20" t="s">
        <v>17</v>
      </c>
      <c r="H80" s="20" t="s">
        <v>19</v>
      </c>
      <c r="I80" s="20">
        <v>120</v>
      </c>
      <c r="J80" s="61" t="s">
        <v>166</v>
      </c>
      <c r="K80" s="121" t="s">
        <v>109</v>
      </c>
      <c r="L80" s="39">
        <f>SUM(L81:L82)</f>
        <v>1100</v>
      </c>
      <c r="M80" s="39">
        <f>SUM(M81:M82)</f>
        <v>587.07500000000005</v>
      </c>
      <c r="N80" s="39">
        <f t="shared" ref="N80:Q80" si="37">SUM(N81:N82)</f>
        <v>1057</v>
      </c>
      <c r="O80" s="39">
        <f t="shared" si="37"/>
        <v>1150</v>
      </c>
      <c r="P80" s="39">
        <f t="shared" si="37"/>
        <v>1200</v>
      </c>
      <c r="Q80" s="39">
        <f t="shared" si="37"/>
        <v>1250</v>
      </c>
    </row>
    <row r="81" spans="1:23" ht="239.25" customHeight="1" thickBot="1" x14ac:dyDescent="0.3">
      <c r="A81" s="57" t="s">
        <v>128</v>
      </c>
      <c r="B81" s="10" t="s">
        <v>107</v>
      </c>
      <c r="C81" s="10">
        <v>1</v>
      </c>
      <c r="D81" s="10" t="s">
        <v>55</v>
      </c>
      <c r="E81" s="10" t="s">
        <v>115</v>
      </c>
      <c r="F81" s="10" t="s">
        <v>116</v>
      </c>
      <c r="G81" s="10" t="s">
        <v>43</v>
      </c>
      <c r="H81" s="10" t="s">
        <v>19</v>
      </c>
      <c r="I81" s="10">
        <v>120</v>
      </c>
      <c r="J81" s="61" t="s">
        <v>128</v>
      </c>
      <c r="K81" s="121" t="s">
        <v>109</v>
      </c>
      <c r="L81" s="72">
        <v>1096.5999999999999</v>
      </c>
      <c r="M81" s="72">
        <v>583.60500000000002</v>
      </c>
      <c r="N81" s="72">
        <v>1053.5</v>
      </c>
      <c r="O81" s="72">
        <v>800</v>
      </c>
      <c r="P81" s="99">
        <v>850</v>
      </c>
      <c r="Q81" s="158">
        <v>900</v>
      </c>
    </row>
    <row r="82" spans="1:23" ht="239.25" customHeight="1" thickBot="1" x14ac:dyDescent="0.3">
      <c r="A82" s="159"/>
      <c r="B82" s="10" t="s">
        <v>107</v>
      </c>
      <c r="C82" s="10">
        <v>1</v>
      </c>
      <c r="D82" s="10" t="s">
        <v>55</v>
      </c>
      <c r="E82" s="10" t="s">
        <v>115</v>
      </c>
      <c r="F82" s="10" t="s">
        <v>269</v>
      </c>
      <c r="G82" s="10" t="s">
        <v>43</v>
      </c>
      <c r="H82" s="10" t="s">
        <v>19</v>
      </c>
      <c r="I82" s="10">
        <v>120</v>
      </c>
      <c r="J82" s="61" t="s">
        <v>285</v>
      </c>
      <c r="K82" s="121" t="s">
        <v>109</v>
      </c>
      <c r="L82" s="72">
        <v>3.4</v>
      </c>
      <c r="M82" s="72">
        <v>3.47</v>
      </c>
      <c r="N82" s="72">
        <v>3.5</v>
      </c>
      <c r="O82" s="72">
        <v>350</v>
      </c>
      <c r="P82" s="99">
        <v>350</v>
      </c>
      <c r="Q82" s="158">
        <v>350</v>
      </c>
    </row>
    <row r="83" spans="1:23" ht="63" x14ac:dyDescent="0.25">
      <c r="A83" s="139" t="s">
        <v>62</v>
      </c>
      <c r="B83" s="81" t="s">
        <v>18</v>
      </c>
      <c r="C83" s="81" t="s">
        <v>35</v>
      </c>
      <c r="D83" s="81" t="s">
        <v>63</v>
      </c>
      <c r="E83" s="81" t="s">
        <v>17</v>
      </c>
      <c r="F83" s="81" t="s">
        <v>18</v>
      </c>
      <c r="G83" s="81" t="s">
        <v>17</v>
      </c>
      <c r="H83" s="81" t="s">
        <v>19</v>
      </c>
      <c r="I83" s="81" t="s">
        <v>18</v>
      </c>
      <c r="J83" s="80" t="s">
        <v>62</v>
      </c>
      <c r="K83" s="124"/>
      <c r="L83" s="73">
        <f t="shared" ref="L83:Q83" si="38">SUM(L84)</f>
        <v>1500</v>
      </c>
      <c r="M83" s="73">
        <f t="shared" si="38"/>
        <v>763.34500000000003</v>
      </c>
      <c r="N83" s="73">
        <f t="shared" si="38"/>
        <v>1100</v>
      </c>
      <c r="O83" s="73">
        <f t="shared" si="38"/>
        <v>1200</v>
      </c>
      <c r="P83" s="104">
        <f t="shared" si="38"/>
        <v>1250</v>
      </c>
      <c r="Q83" s="104">
        <f t="shared" si="38"/>
        <v>1300</v>
      </c>
    </row>
    <row r="84" spans="1:23" ht="149.25" customHeight="1" x14ac:dyDescent="0.25">
      <c r="A84" s="15" t="s">
        <v>64</v>
      </c>
      <c r="B84" s="20" t="s">
        <v>65</v>
      </c>
      <c r="C84" s="20" t="s">
        <v>35</v>
      </c>
      <c r="D84" s="20" t="s">
        <v>63</v>
      </c>
      <c r="E84" s="20" t="s">
        <v>21</v>
      </c>
      <c r="F84" s="20" t="s">
        <v>18</v>
      </c>
      <c r="G84" s="20" t="s">
        <v>21</v>
      </c>
      <c r="H84" s="20" t="s">
        <v>19</v>
      </c>
      <c r="I84" s="20" t="s">
        <v>40</v>
      </c>
      <c r="J84" s="19" t="s">
        <v>64</v>
      </c>
      <c r="K84" s="124" t="s">
        <v>66</v>
      </c>
      <c r="L84" s="39">
        <f t="shared" ref="L84" si="39">SUM(L85:L89)</f>
        <v>1500</v>
      </c>
      <c r="M84" s="39">
        <f t="shared" ref="M84:Q84" si="40">SUM(M85:M89)</f>
        <v>763.34500000000003</v>
      </c>
      <c r="N84" s="39">
        <f t="shared" si="40"/>
        <v>1100</v>
      </c>
      <c r="O84" s="39">
        <f t="shared" si="40"/>
        <v>1200</v>
      </c>
      <c r="P84" s="39">
        <f t="shared" si="40"/>
        <v>1250</v>
      </c>
      <c r="Q84" s="39">
        <f t="shared" si="40"/>
        <v>1300</v>
      </c>
    </row>
    <row r="85" spans="1:23" ht="189" x14ac:dyDescent="0.25">
      <c r="A85" s="15" t="s">
        <v>67</v>
      </c>
      <c r="B85" s="10" t="s">
        <v>65</v>
      </c>
      <c r="C85" s="10" t="s">
        <v>35</v>
      </c>
      <c r="D85" s="10" t="s">
        <v>63</v>
      </c>
      <c r="E85" s="10" t="s">
        <v>21</v>
      </c>
      <c r="F85" s="10" t="s">
        <v>24</v>
      </c>
      <c r="G85" s="10" t="s">
        <v>21</v>
      </c>
      <c r="H85" s="10" t="s">
        <v>180</v>
      </c>
      <c r="I85" s="10" t="s">
        <v>40</v>
      </c>
      <c r="J85" s="57" t="s">
        <v>67</v>
      </c>
      <c r="K85" s="121" t="s">
        <v>66</v>
      </c>
      <c r="L85" s="72">
        <v>408</v>
      </c>
      <c r="M85" s="72">
        <v>232.39599999999999</v>
      </c>
      <c r="N85" s="72">
        <v>300</v>
      </c>
      <c r="O85" s="72">
        <v>300</v>
      </c>
      <c r="P85" s="99">
        <v>350</v>
      </c>
      <c r="Q85" s="158">
        <v>350</v>
      </c>
    </row>
    <row r="86" spans="1:23" ht="189" x14ac:dyDescent="0.25">
      <c r="A86" s="15" t="s">
        <v>68</v>
      </c>
      <c r="B86" s="10" t="s">
        <v>65</v>
      </c>
      <c r="C86" s="10" t="s">
        <v>35</v>
      </c>
      <c r="D86" s="10" t="s">
        <v>63</v>
      </c>
      <c r="E86" s="10" t="s">
        <v>21</v>
      </c>
      <c r="F86" s="10" t="s">
        <v>31</v>
      </c>
      <c r="G86" s="10" t="s">
        <v>21</v>
      </c>
      <c r="H86" s="10" t="s">
        <v>180</v>
      </c>
      <c r="I86" s="10" t="s">
        <v>40</v>
      </c>
      <c r="J86" s="57" t="s">
        <v>68</v>
      </c>
      <c r="K86" s="121" t="s">
        <v>66</v>
      </c>
      <c r="L86" s="72">
        <v>436</v>
      </c>
      <c r="M86" s="72">
        <v>262.30599999999998</v>
      </c>
      <c r="N86" s="72">
        <v>349.4</v>
      </c>
      <c r="O86" s="72">
        <v>350</v>
      </c>
      <c r="P86" s="99">
        <v>400</v>
      </c>
      <c r="Q86" s="158">
        <v>400</v>
      </c>
      <c r="R86" s="76"/>
    </row>
    <row r="87" spans="1:23" ht="186" customHeight="1" x14ac:dyDescent="0.25">
      <c r="A87" s="15" t="s">
        <v>256</v>
      </c>
      <c r="B87" s="10" t="s">
        <v>65</v>
      </c>
      <c r="C87" s="10" t="s">
        <v>35</v>
      </c>
      <c r="D87" s="10" t="s">
        <v>63</v>
      </c>
      <c r="E87" s="10" t="s">
        <v>21</v>
      </c>
      <c r="F87" s="10" t="s">
        <v>182</v>
      </c>
      <c r="G87" s="10" t="s">
        <v>21</v>
      </c>
      <c r="H87" s="10" t="s">
        <v>180</v>
      </c>
      <c r="I87" s="10" t="s">
        <v>40</v>
      </c>
      <c r="J87" s="57" t="s">
        <v>69</v>
      </c>
      <c r="K87" s="121" t="s">
        <v>66</v>
      </c>
      <c r="L87" s="72">
        <v>629</v>
      </c>
      <c r="M87" s="72">
        <v>268.07400000000001</v>
      </c>
      <c r="N87" s="72">
        <v>450</v>
      </c>
      <c r="O87" s="72">
        <v>550</v>
      </c>
      <c r="P87" s="99">
        <v>500</v>
      </c>
      <c r="Q87" s="158">
        <v>550</v>
      </c>
      <c r="R87" s="76"/>
    </row>
    <row r="88" spans="1:23" ht="186" customHeight="1" x14ac:dyDescent="0.25">
      <c r="A88" s="15" t="s">
        <v>193</v>
      </c>
      <c r="B88" s="10" t="s">
        <v>65</v>
      </c>
      <c r="C88" s="10" t="s">
        <v>35</v>
      </c>
      <c r="D88" s="10" t="s">
        <v>63</v>
      </c>
      <c r="E88" s="10" t="s">
        <v>21</v>
      </c>
      <c r="F88" s="10" t="s">
        <v>183</v>
      </c>
      <c r="G88" s="10" t="s">
        <v>21</v>
      </c>
      <c r="H88" s="10" t="s">
        <v>180</v>
      </c>
      <c r="I88" s="10" t="s">
        <v>40</v>
      </c>
      <c r="J88" s="15" t="s">
        <v>193</v>
      </c>
      <c r="K88" s="121" t="s">
        <v>66</v>
      </c>
      <c r="L88" s="72">
        <v>17</v>
      </c>
      <c r="M88" s="72">
        <v>0.56899999999999995</v>
      </c>
      <c r="N88" s="72">
        <v>0.6</v>
      </c>
      <c r="O88" s="72">
        <v>0</v>
      </c>
      <c r="P88" s="99">
        <v>0</v>
      </c>
      <c r="Q88" s="158">
        <v>0</v>
      </c>
      <c r="R88" s="76"/>
    </row>
    <row r="89" spans="1:23" ht="155.25" customHeight="1" x14ac:dyDescent="0.25">
      <c r="A89" s="80" t="s">
        <v>194</v>
      </c>
      <c r="B89" s="10" t="s">
        <v>65</v>
      </c>
      <c r="C89" s="10" t="s">
        <v>35</v>
      </c>
      <c r="D89" s="10" t="s">
        <v>63</v>
      </c>
      <c r="E89" s="10" t="s">
        <v>21</v>
      </c>
      <c r="F89" s="10" t="s">
        <v>211</v>
      </c>
      <c r="G89" s="10" t="s">
        <v>21</v>
      </c>
      <c r="H89" s="10" t="s">
        <v>180</v>
      </c>
      <c r="I89" s="10" t="s">
        <v>40</v>
      </c>
      <c r="J89" s="80" t="s">
        <v>194</v>
      </c>
      <c r="K89" s="121" t="s">
        <v>66</v>
      </c>
      <c r="L89" s="72">
        <v>10</v>
      </c>
      <c r="M89" s="72">
        <v>0</v>
      </c>
      <c r="N89" s="72">
        <v>0</v>
      </c>
      <c r="O89" s="72">
        <v>0</v>
      </c>
      <c r="P89" s="99">
        <v>0</v>
      </c>
      <c r="Q89" s="158">
        <v>0</v>
      </c>
      <c r="R89" s="76"/>
    </row>
    <row r="90" spans="1:23" s="8" customFormat="1" ht="110.25" x14ac:dyDescent="0.25">
      <c r="A90" s="139" t="s">
        <v>72</v>
      </c>
      <c r="B90" s="20" t="s">
        <v>18</v>
      </c>
      <c r="C90" s="20">
        <v>1</v>
      </c>
      <c r="D90" s="20" t="s">
        <v>73</v>
      </c>
      <c r="E90" s="20" t="s">
        <v>17</v>
      </c>
      <c r="F90" s="20" t="s">
        <v>18</v>
      </c>
      <c r="G90" s="20" t="s">
        <v>17</v>
      </c>
      <c r="H90" s="20" t="s">
        <v>19</v>
      </c>
      <c r="I90" s="20" t="s">
        <v>18</v>
      </c>
      <c r="J90" s="80" t="s">
        <v>74</v>
      </c>
      <c r="K90" s="125"/>
      <c r="L90" s="70">
        <f t="shared" ref="L90" si="41">SUM(L91,L95)</f>
        <v>14440</v>
      </c>
      <c r="M90" s="70">
        <f t="shared" ref="M90:Q90" si="42">SUM(M91,M95)</f>
        <v>13055.902999999998</v>
      </c>
      <c r="N90" s="70">
        <f t="shared" si="42"/>
        <v>14480</v>
      </c>
      <c r="O90" s="70">
        <f t="shared" si="42"/>
        <v>5300</v>
      </c>
      <c r="P90" s="70">
        <f t="shared" si="42"/>
        <v>5550</v>
      </c>
      <c r="Q90" s="70">
        <f t="shared" si="42"/>
        <v>5770</v>
      </c>
      <c r="R90"/>
      <c r="S90"/>
      <c r="T90"/>
      <c r="U90"/>
      <c r="V90"/>
      <c r="W90"/>
    </row>
    <row r="91" spans="1:23" s="8" customFormat="1" ht="78.75" x14ac:dyDescent="0.25">
      <c r="A91" s="15" t="s">
        <v>258</v>
      </c>
      <c r="B91" s="20" t="s">
        <v>18</v>
      </c>
      <c r="C91" s="20">
        <v>1</v>
      </c>
      <c r="D91" s="20" t="s">
        <v>73</v>
      </c>
      <c r="E91" s="20" t="s">
        <v>21</v>
      </c>
      <c r="F91" s="20" t="s">
        <v>18</v>
      </c>
      <c r="G91" s="20" t="s">
        <v>17</v>
      </c>
      <c r="H91" s="20" t="s">
        <v>19</v>
      </c>
      <c r="I91" s="20">
        <v>130</v>
      </c>
      <c r="J91" s="57" t="s">
        <v>140</v>
      </c>
      <c r="K91" s="121"/>
      <c r="L91" s="39">
        <f t="shared" ref="L91:Q91" si="43">SUM(L92)</f>
        <v>4385.9000000000005</v>
      </c>
      <c r="M91" s="39">
        <f t="shared" si="43"/>
        <v>3085.1639999999998</v>
      </c>
      <c r="N91" s="39">
        <f t="shared" si="43"/>
        <v>4447.3</v>
      </c>
      <c r="O91" s="39">
        <f t="shared" si="43"/>
        <v>4970</v>
      </c>
      <c r="P91" s="98">
        <f t="shared" si="43"/>
        <v>5170</v>
      </c>
      <c r="Q91" s="98">
        <f t="shared" si="43"/>
        <v>5370</v>
      </c>
      <c r="R91" s="77"/>
      <c r="S91"/>
      <c r="T91"/>
      <c r="U91"/>
      <c r="V91"/>
      <c r="W91"/>
    </row>
    <row r="92" spans="1:23" s="8" customFormat="1" ht="78.75" x14ac:dyDescent="0.25">
      <c r="A92" s="15" t="s">
        <v>258</v>
      </c>
      <c r="B92" s="20" t="s">
        <v>18</v>
      </c>
      <c r="C92" s="20">
        <v>1</v>
      </c>
      <c r="D92" s="20" t="s">
        <v>73</v>
      </c>
      <c r="E92" s="20" t="s">
        <v>21</v>
      </c>
      <c r="F92" s="20" t="s">
        <v>117</v>
      </c>
      <c r="G92" s="20" t="s">
        <v>43</v>
      </c>
      <c r="H92" s="20" t="s">
        <v>19</v>
      </c>
      <c r="I92" s="20">
        <v>130</v>
      </c>
      <c r="J92" s="57" t="s">
        <v>140</v>
      </c>
      <c r="K92" s="121"/>
      <c r="L92" s="39">
        <f t="shared" ref="L92" si="44">SUM(L93:L94)</f>
        <v>4385.9000000000005</v>
      </c>
      <c r="M92" s="39">
        <f t="shared" ref="M92:Q92" si="45">SUM(M93:M94)</f>
        <v>3085.1639999999998</v>
      </c>
      <c r="N92" s="39">
        <f t="shared" ref="N92:O92" si="46">SUM(N93:N94)</f>
        <v>4447.3</v>
      </c>
      <c r="O92" s="39">
        <f t="shared" si="46"/>
        <v>4970</v>
      </c>
      <c r="P92" s="98">
        <f t="shared" si="45"/>
        <v>5170</v>
      </c>
      <c r="Q92" s="98">
        <f t="shared" si="45"/>
        <v>5370</v>
      </c>
      <c r="R92"/>
      <c r="S92"/>
      <c r="T92"/>
      <c r="U92"/>
      <c r="V92"/>
      <c r="W92"/>
    </row>
    <row r="93" spans="1:23" s="8" customFormat="1" ht="94.5" x14ac:dyDescent="0.25">
      <c r="A93" s="15" t="s">
        <v>140</v>
      </c>
      <c r="B93" s="10" t="s">
        <v>107</v>
      </c>
      <c r="C93" s="10">
        <v>1</v>
      </c>
      <c r="D93" s="10" t="s">
        <v>73</v>
      </c>
      <c r="E93" s="10" t="s">
        <v>21</v>
      </c>
      <c r="F93" s="10" t="s">
        <v>117</v>
      </c>
      <c r="G93" s="10" t="s">
        <v>43</v>
      </c>
      <c r="H93" s="10" t="s">
        <v>19</v>
      </c>
      <c r="I93" s="10">
        <v>130</v>
      </c>
      <c r="J93" s="57" t="s">
        <v>140</v>
      </c>
      <c r="K93" s="121" t="s">
        <v>109</v>
      </c>
      <c r="L93" s="72">
        <v>3403.8</v>
      </c>
      <c r="M93" s="72">
        <v>2197.181</v>
      </c>
      <c r="N93" s="72">
        <v>3470</v>
      </c>
      <c r="O93" s="72">
        <v>2970</v>
      </c>
      <c r="P93" s="99">
        <v>3050</v>
      </c>
      <c r="Q93" s="158">
        <v>3150</v>
      </c>
      <c r="R93"/>
      <c r="S93"/>
      <c r="T93"/>
      <c r="U93"/>
      <c r="V93"/>
      <c r="W93"/>
    </row>
    <row r="94" spans="1:23" s="8" customFormat="1" ht="94.5" x14ac:dyDescent="0.25">
      <c r="A94" s="15" t="s">
        <v>140</v>
      </c>
      <c r="B94" s="10" t="s">
        <v>118</v>
      </c>
      <c r="C94" s="10">
        <v>1</v>
      </c>
      <c r="D94" s="10" t="s">
        <v>73</v>
      </c>
      <c r="E94" s="10" t="s">
        <v>21</v>
      </c>
      <c r="F94" s="10" t="s">
        <v>117</v>
      </c>
      <c r="G94" s="10" t="s">
        <v>43</v>
      </c>
      <c r="H94" s="10" t="s">
        <v>19</v>
      </c>
      <c r="I94" s="10">
        <v>130</v>
      </c>
      <c r="J94" s="57" t="s">
        <v>140</v>
      </c>
      <c r="K94" s="56" t="s">
        <v>154</v>
      </c>
      <c r="L94" s="72">
        <v>982.1</v>
      </c>
      <c r="M94" s="72">
        <v>887.98299999999995</v>
      </c>
      <c r="N94" s="72">
        <v>977.3</v>
      </c>
      <c r="O94" s="72">
        <v>2000</v>
      </c>
      <c r="P94" s="99">
        <v>2120</v>
      </c>
      <c r="Q94" s="158">
        <v>2220</v>
      </c>
      <c r="R94"/>
      <c r="S94"/>
      <c r="T94"/>
      <c r="U94"/>
      <c r="V94"/>
      <c r="W94"/>
    </row>
    <row r="95" spans="1:23" s="8" customFormat="1" ht="91.5" customHeight="1" x14ac:dyDescent="0.25">
      <c r="A95" s="15" t="s">
        <v>257</v>
      </c>
      <c r="B95" s="20" t="s">
        <v>18</v>
      </c>
      <c r="C95" s="20" t="s">
        <v>35</v>
      </c>
      <c r="D95" s="20" t="s">
        <v>73</v>
      </c>
      <c r="E95" s="20" t="s">
        <v>27</v>
      </c>
      <c r="F95" s="20" t="s">
        <v>18</v>
      </c>
      <c r="G95" s="20" t="s">
        <v>17</v>
      </c>
      <c r="H95" s="20" t="s">
        <v>19</v>
      </c>
      <c r="I95" s="20" t="s">
        <v>18</v>
      </c>
      <c r="J95" s="57"/>
      <c r="K95" s="126"/>
      <c r="L95" s="39">
        <f t="shared" ref="L95" si="47">SUM(L96:L102)</f>
        <v>10054.1</v>
      </c>
      <c r="M95" s="39">
        <f>SUM(M96:M102)</f>
        <v>9970.7389999999996</v>
      </c>
      <c r="N95" s="39">
        <f t="shared" ref="N95:Q95" si="48">SUM(N96:N102)</f>
        <v>10032.700000000001</v>
      </c>
      <c r="O95" s="39">
        <f t="shared" si="48"/>
        <v>330</v>
      </c>
      <c r="P95" s="39">
        <f t="shared" si="48"/>
        <v>380</v>
      </c>
      <c r="Q95" s="39">
        <f t="shared" si="48"/>
        <v>400</v>
      </c>
      <c r="R95"/>
      <c r="S95"/>
      <c r="T95"/>
      <c r="U95"/>
      <c r="V95"/>
      <c r="W95"/>
    </row>
    <row r="96" spans="1:23" s="8" customFormat="1" ht="110.25" x14ac:dyDescent="0.25">
      <c r="A96" s="15" t="s">
        <v>139</v>
      </c>
      <c r="B96" s="10" t="s">
        <v>107</v>
      </c>
      <c r="C96" s="10">
        <v>1</v>
      </c>
      <c r="D96" s="10" t="s">
        <v>73</v>
      </c>
      <c r="E96" s="10" t="s">
        <v>27</v>
      </c>
      <c r="F96" s="10" t="s">
        <v>119</v>
      </c>
      <c r="G96" s="10" t="s">
        <v>43</v>
      </c>
      <c r="H96" s="10" t="s">
        <v>19</v>
      </c>
      <c r="I96" s="10">
        <v>130</v>
      </c>
      <c r="J96" s="57" t="s">
        <v>139</v>
      </c>
      <c r="K96" s="121" t="s">
        <v>109</v>
      </c>
      <c r="L96" s="72">
        <v>23.4</v>
      </c>
      <c r="M96" s="72">
        <v>27.47</v>
      </c>
      <c r="N96" s="72">
        <v>30</v>
      </c>
      <c r="O96" s="72">
        <v>30</v>
      </c>
      <c r="P96" s="99">
        <v>30</v>
      </c>
      <c r="Q96" s="158">
        <v>30</v>
      </c>
      <c r="R96"/>
      <c r="S96"/>
      <c r="T96"/>
      <c r="U96"/>
      <c r="V96"/>
      <c r="W96"/>
    </row>
    <row r="97" spans="1:23" s="8" customFormat="1" ht="110.25" x14ac:dyDescent="0.25">
      <c r="A97" s="15"/>
      <c r="B97" s="10" t="s">
        <v>120</v>
      </c>
      <c r="C97" s="10">
        <v>1</v>
      </c>
      <c r="D97" s="10" t="s">
        <v>73</v>
      </c>
      <c r="E97" s="10" t="s">
        <v>27</v>
      </c>
      <c r="F97" s="10" t="s">
        <v>119</v>
      </c>
      <c r="G97" s="10" t="s">
        <v>43</v>
      </c>
      <c r="H97" s="10" t="s">
        <v>19</v>
      </c>
      <c r="I97" s="10">
        <v>130</v>
      </c>
      <c r="J97" s="57" t="s">
        <v>139</v>
      </c>
      <c r="K97" s="56" t="s">
        <v>153</v>
      </c>
      <c r="L97" s="72">
        <v>330.7</v>
      </c>
      <c r="M97" s="72">
        <v>330.98099999999999</v>
      </c>
      <c r="N97" s="72">
        <v>331</v>
      </c>
      <c r="O97" s="72">
        <v>300</v>
      </c>
      <c r="P97" s="99">
        <v>350</v>
      </c>
      <c r="Q97" s="158">
        <v>370</v>
      </c>
      <c r="R97"/>
      <c r="S97"/>
      <c r="T97"/>
      <c r="U97"/>
      <c r="V97"/>
      <c r="W97"/>
    </row>
    <row r="98" spans="1:23" s="8" customFormat="1" ht="78.75" x14ac:dyDescent="0.25">
      <c r="A98" s="15" t="s">
        <v>138</v>
      </c>
      <c r="B98" s="10" t="s">
        <v>107</v>
      </c>
      <c r="C98" s="10">
        <v>1</v>
      </c>
      <c r="D98" s="10" t="s">
        <v>73</v>
      </c>
      <c r="E98" s="10" t="s">
        <v>27</v>
      </c>
      <c r="F98" s="10" t="s">
        <v>117</v>
      </c>
      <c r="G98" s="10" t="s">
        <v>43</v>
      </c>
      <c r="H98" s="10" t="s">
        <v>19</v>
      </c>
      <c r="I98" s="10">
        <v>130</v>
      </c>
      <c r="J98" s="57" t="s">
        <v>138</v>
      </c>
      <c r="K98" s="121" t="s">
        <v>109</v>
      </c>
      <c r="L98" s="72">
        <v>8.2970000000000006</v>
      </c>
      <c r="M98" s="72">
        <v>8.2970000000000006</v>
      </c>
      <c r="N98" s="72">
        <v>10</v>
      </c>
      <c r="O98" s="72">
        <v>0</v>
      </c>
      <c r="P98" s="99">
        <v>0</v>
      </c>
      <c r="Q98" s="158">
        <v>0</v>
      </c>
      <c r="R98"/>
      <c r="S98"/>
      <c r="T98"/>
      <c r="U98"/>
      <c r="V98"/>
      <c r="W98"/>
    </row>
    <row r="99" spans="1:23" s="8" customFormat="1" ht="110.25" x14ac:dyDescent="0.25">
      <c r="A99" s="15" t="s">
        <v>138</v>
      </c>
      <c r="B99" s="10" t="s">
        <v>110</v>
      </c>
      <c r="C99" s="10">
        <v>1</v>
      </c>
      <c r="D99" s="10" t="s">
        <v>73</v>
      </c>
      <c r="E99" s="10" t="s">
        <v>27</v>
      </c>
      <c r="F99" s="10" t="s">
        <v>117</v>
      </c>
      <c r="G99" s="10" t="s">
        <v>43</v>
      </c>
      <c r="H99" s="10" t="s">
        <v>19</v>
      </c>
      <c r="I99" s="10">
        <v>130</v>
      </c>
      <c r="J99" s="57" t="s">
        <v>138</v>
      </c>
      <c r="K99" s="15" t="s">
        <v>97</v>
      </c>
      <c r="L99" s="72">
        <v>3.0000000000000001E-3</v>
      </c>
      <c r="M99" s="72">
        <v>3.0000000000000001E-3</v>
      </c>
      <c r="N99" s="72">
        <v>0</v>
      </c>
      <c r="O99" s="72">
        <v>0</v>
      </c>
      <c r="P99" s="99">
        <v>0</v>
      </c>
      <c r="Q99" s="158">
        <v>0</v>
      </c>
      <c r="R99"/>
      <c r="S99"/>
      <c r="T99"/>
      <c r="U99"/>
      <c r="V99"/>
      <c r="W99"/>
    </row>
    <row r="100" spans="1:23" s="8" customFormat="1" ht="110.25" x14ac:dyDescent="0.25">
      <c r="A100" s="15" t="s">
        <v>138</v>
      </c>
      <c r="B100" s="10" t="s">
        <v>120</v>
      </c>
      <c r="C100" s="10">
        <v>1</v>
      </c>
      <c r="D100" s="10" t="s">
        <v>73</v>
      </c>
      <c r="E100" s="10" t="s">
        <v>27</v>
      </c>
      <c r="F100" s="10" t="s">
        <v>117</v>
      </c>
      <c r="G100" s="10" t="s">
        <v>43</v>
      </c>
      <c r="H100" s="10" t="s">
        <v>19</v>
      </c>
      <c r="I100" s="10">
        <v>130</v>
      </c>
      <c r="J100" s="57" t="s">
        <v>138</v>
      </c>
      <c r="K100" s="56" t="s">
        <v>153</v>
      </c>
      <c r="L100" s="72">
        <v>8521.9</v>
      </c>
      <c r="M100" s="72">
        <v>8477.66</v>
      </c>
      <c r="N100" s="72">
        <v>8500</v>
      </c>
      <c r="O100" s="72">
        <v>0</v>
      </c>
      <c r="P100" s="99">
        <v>0</v>
      </c>
      <c r="Q100" s="158">
        <v>0</v>
      </c>
      <c r="R100"/>
      <c r="S100"/>
      <c r="T100"/>
      <c r="U100"/>
      <c r="V100"/>
      <c r="W100"/>
    </row>
    <row r="101" spans="1:23" s="8" customFormat="1" ht="94.5" x14ac:dyDescent="0.25">
      <c r="A101" s="15" t="s">
        <v>138</v>
      </c>
      <c r="B101" s="10" t="s">
        <v>118</v>
      </c>
      <c r="C101" s="10">
        <v>1</v>
      </c>
      <c r="D101" s="10" t="s">
        <v>73</v>
      </c>
      <c r="E101" s="10" t="s">
        <v>27</v>
      </c>
      <c r="F101" s="10" t="s">
        <v>117</v>
      </c>
      <c r="G101" s="10" t="s">
        <v>43</v>
      </c>
      <c r="H101" s="10" t="s">
        <v>19</v>
      </c>
      <c r="I101" s="10">
        <v>130</v>
      </c>
      <c r="J101" s="57" t="s">
        <v>138</v>
      </c>
      <c r="K101" s="126" t="s">
        <v>154</v>
      </c>
      <c r="L101" s="72">
        <v>308.10000000000002</v>
      </c>
      <c r="M101" s="72">
        <v>264.60000000000002</v>
      </c>
      <c r="N101" s="72">
        <v>300</v>
      </c>
      <c r="O101" s="72">
        <v>0</v>
      </c>
      <c r="P101" s="99">
        <v>0</v>
      </c>
      <c r="Q101" s="158">
        <v>0</v>
      </c>
      <c r="R101"/>
      <c r="S101"/>
      <c r="T101"/>
      <c r="U101"/>
      <c r="V101"/>
      <c r="W101"/>
    </row>
    <row r="102" spans="1:23" s="8" customFormat="1" ht="63" x14ac:dyDescent="0.25">
      <c r="A102" s="15"/>
      <c r="B102" s="10" t="s">
        <v>286</v>
      </c>
      <c r="C102" s="10">
        <v>1</v>
      </c>
      <c r="D102" s="10" t="s">
        <v>73</v>
      </c>
      <c r="E102" s="10" t="s">
        <v>27</v>
      </c>
      <c r="F102" s="10" t="s">
        <v>117</v>
      </c>
      <c r="G102" s="10" t="s">
        <v>43</v>
      </c>
      <c r="H102" s="10" t="s">
        <v>19</v>
      </c>
      <c r="I102" s="10">
        <v>130</v>
      </c>
      <c r="J102" s="57" t="s">
        <v>138</v>
      </c>
      <c r="K102" s="126" t="s">
        <v>227</v>
      </c>
      <c r="L102" s="72">
        <v>861.7</v>
      </c>
      <c r="M102" s="72">
        <v>861.72799999999995</v>
      </c>
      <c r="N102" s="72">
        <v>861.7</v>
      </c>
      <c r="O102" s="72">
        <v>0</v>
      </c>
      <c r="P102" s="99">
        <v>0</v>
      </c>
      <c r="Q102" s="158">
        <v>0</v>
      </c>
      <c r="R102"/>
      <c r="S102"/>
      <c r="T102"/>
      <c r="U102"/>
      <c r="V102"/>
      <c r="W102"/>
    </row>
    <row r="103" spans="1:23" ht="78.75" x14ac:dyDescent="0.25">
      <c r="A103" s="15" t="s">
        <v>78</v>
      </c>
      <c r="B103" s="20" t="s">
        <v>18</v>
      </c>
      <c r="C103" s="20" t="s">
        <v>35</v>
      </c>
      <c r="D103" s="20" t="s">
        <v>79</v>
      </c>
      <c r="E103" s="20" t="s">
        <v>17</v>
      </c>
      <c r="F103" s="20" t="s">
        <v>18</v>
      </c>
      <c r="G103" s="20" t="s">
        <v>17</v>
      </c>
      <c r="H103" s="20" t="s">
        <v>19</v>
      </c>
      <c r="I103" s="20" t="s">
        <v>18</v>
      </c>
      <c r="J103" s="15" t="s">
        <v>78</v>
      </c>
      <c r="K103" s="121"/>
      <c r="L103" s="64">
        <f>SUM(L104,L107)</f>
        <v>5540</v>
      </c>
      <c r="M103" s="64">
        <f>SUM(M104,M107)</f>
        <v>6082.0589999999993</v>
      </c>
      <c r="N103" s="64">
        <f t="shared" ref="N103:Q103" si="49">SUM(N104,N107)</f>
        <v>6563</v>
      </c>
      <c r="O103" s="64">
        <f t="shared" si="49"/>
        <v>5060</v>
      </c>
      <c r="P103" s="64">
        <f t="shared" si="49"/>
        <v>5080</v>
      </c>
      <c r="Q103" s="64">
        <f t="shared" si="49"/>
        <v>5090</v>
      </c>
      <c r="R103" s="8"/>
      <c r="S103" s="8"/>
    </row>
    <row r="104" spans="1:23" ht="315" x14ac:dyDescent="0.25">
      <c r="A104" s="15" t="s">
        <v>161</v>
      </c>
      <c r="B104" s="20" t="s">
        <v>107</v>
      </c>
      <c r="C104" s="20" t="s">
        <v>35</v>
      </c>
      <c r="D104" s="20" t="s">
        <v>79</v>
      </c>
      <c r="E104" s="20" t="s">
        <v>27</v>
      </c>
      <c r="F104" s="20" t="s">
        <v>18</v>
      </c>
      <c r="G104" s="20" t="s">
        <v>17</v>
      </c>
      <c r="H104" s="20" t="s">
        <v>19</v>
      </c>
      <c r="I104" s="20" t="s">
        <v>18</v>
      </c>
      <c r="J104" s="89" t="s">
        <v>137</v>
      </c>
      <c r="K104" s="124" t="s">
        <v>109</v>
      </c>
      <c r="L104" s="39">
        <f t="shared" ref="L104" si="50">SUM(L105:L106)</f>
        <v>540</v>
      </c>
      <c r="M104" s="39">
        <f t="shared" ref="M104:Q104" si="51">SUM(M105:M106)</f>
        <v>484.464</v>
      </c>
      <c r="N104" s="39">
        <f t="shared" si="51"/>
        <v>663</v>
      </c>
      <c r="O104" s="39">
        <f t="shared" si="51"/>
        <v>560</v>
      </c>
      <c r="P104" s="146">
        <f>SUM(P105:P106)</f>
        <v>580</v>
      </c>
      <c r="Q104" s="39">
        <f t="shared" si="51"/>
        <v>590</v>
      </c>
    </row>
    <row r="105" spans="1:23" ht="300" customHeight="1" x14ac:dyDescent="0.25">
      <c r="A105" s="15" t="s">
        <v>259</v>
      </c>
      <c r="B105" s="10" t="s">
        <v>107</v>
      </c>
      <c r="C105" s="10" t="s">
        <v>35</v>
      </c>
      <c r="D105" s="10" t="s">
        <v>79</v>
      </c>
      <c r="E105" s="10" t="s">
        <v>27</v>
      </c>
      <c r="F105" s="10" t="s">
        <v>159</v>
      </c>
      <c r="G105" s="10" t="s">
        <v>43</v>
      </c>
      <c r="H105" s="10" t="s">
        <v>19</v>
      </c>
      <c r="I105" s="10" t="s">
        <v>160</v>
      </c>
      <c r="J105" s="62" t="s">
        <v>168</v>
      </c>
      <c r="K105" s="121" t="s">
        <v>109</v>
      </c>
      <c r="L105" s="72">
        <v>0</v>
      </c>
      <c r="M105" s="72">
        <v>0</v>
      </c>
      <c r="N105" s="72">
        <v>0</v>
      </c>
      <c r="O105" s="72">
        <v>0</v>
      </c>
      <c r="P105" s="99">
        <v>0</v>
      </c>
      <c r="Q105" s="158">
        <v>0</v>
      </c>
    </row>
    <row r="106" spans="1:23" ht="344.25" customHeight="1" thickBot="1" x14ac:dyDescent="0.3">
      <c r="A106" s="15" t="s">
        <v>80</v>
      </c>
      <c r="B106" s="10" t="s">
        <v>107</v>
      </c>
      <c r="C106" s="10" t="s">
        <v>35</v>
      </c>
      <c r="D106" s="10" t="s">
        <v>79</v>
      </c>
      <c r="E106" s="10" t="s">
        <v>27</v>
      </c>
      <c r="F106" s="10" t="s">
        <v>86</v>
      </c>
      <c r="G106" s="10" t="s">
        <v>43</v>
      </c>
      <c r="H106" s="10" t="s">
        <v>19</v>
      </c>
      <c r="I106" s="10" t="s">
        <v>75</v>
      </c>
      <c r="J106" s="61" t="s">
        <v>137</v>
      </c>
      <c r="K106" s="121" t="s">
        <v>109</v>
      </c>
      <c r="L106" s="72">
        <v>540</v>
      </c>
      <c r="M106" s="72">
        <v>484.464</v>
      </c>
      <c r="N106" s="72">
        <v>663</v>
      </c>
      <c r="O106" s="72">
        <v>560</v>
      </c>
      <c r="P106" s="99">
        <v>580</v>
      </c>
      <c r="Q106" s="158">
        <v>590</v>
      </c>
    </row>
    <row r="107" spans="1:23" ht="153.75" customHeight="1" x14ac:dyDescent="0.25">
      <c r="A107" s="15" t="s">
        <v>162</v>
      </c>
      <c r="B107" s="79" t="s">
        <v>18</v>
      </c>
      <c r="C107" s="79" t="s">
        <v>35</v>
      </c>
      <c r="D107" s="79" t="s">
        <v>79</v>
      </c>
      <c r="E107" s="79" t="s">
        <v>49</v>
      </c>
      <c r="F107" s="79" t="s">
        <v>18</v>
      </c>
      <c r="G107" s="79" t="s">
        <v>17</v>
      </c>
      <c r="H107" s="79" t="s">
        <v>19</v>
      </c>
      <c r="I107" s="79" t="s">
        <v>121</v>
      </c>
      <c r="J107" s="108" t="s">
        <v>184</v>
      </c>
      <c r="K107" s="155"/>
      <c r="L107" s="156">
        <f t="shared" ref="L107" si="52">SUM(L108:L109)</f>
        <v>5000</v>
      </c>
      <c r="M107" s="156">
        <f>SUM(M108:M109)</f>
        <v>5597.5949999999993</v>
      </c>
      <c r="N107" s="156">
        <f t="shared" ref="N107:Q107" si="53">SUM(N108:N109)</f>
        <v>5900</v>
      </c>
      <c r="O107" s="156">
        <f t="shared" si="53"/>
        <v>4500</v>
      </c>
      <c r="P107" s="156">
        <f t="shared" si="53"/>
        <v>4500</v>
      </c>
      <c r="Q107" s="156">
        <f t="shared" si="53"/>
        <v>4500</v>
      </c>
    </row>
    <row r="108" spans="1:23" ht="157.5" customHeight="1" x14ac:dyDescent="0.25">
      <c r="A108" s="15" t="s">
        <v>197</v>
      </c>
      <c r="B108" s="10" t="s">
        <v>107</v>
      </c>
      <c r="C108" s="10" t="s">
        <v>35</v>
      </c>
      <c r="D108" s="10" t="s">
        <v>79</v>
      </c>
      <c r="E108" s="10" t="s">
        <v>49</v>
      </c>
      <c r="F108" s="10" t="s">
        <v>70</v>
      </c>
      <c r="G108" s="10" t="s">
        <v>43</v>
      </c>
      <c r="H108" s="10" t="s">
        <v>19</v>
      </c>
      <c r="I108" s="10" t="s">
        <v>121</v>
      </c>
      <c r="J108" s="62" t="s">
        <v>169</v>
      </c>
      <c r="K108" s="121" t="s">
        <v>109</v>
      </c>
      <c r="L108" s="95">
        <v>2781.4</v>
      </c>
      <c r="M108" s="95">
        <v>2911.5039999999999</v>
      </c>
      <c r="N108" s="95">
        <v>3000</v>
      </c>
      <c r="O108" s="95">
        <v>2500</v>
      </c>
      <c r="P108" s="105">
        <v>2500</v>
      </c>
      <c r="Q108" s="158">
        <v>2500</v>
      </c>
    </row>
    <row r="109" spans="1:23" ht="141.75" x14ac:dyDescent="0.25">
      <c r="A109" s="15" t="s">
        <v>260</v>
      </c>
      <c r="B109" s="10" t="s">
        <v>76</v>
      </c>
      <c r="C109" s="10" t="s">
        <v>35</v>
      </c>
      <c r="D109" s="10" t="s">
        <v>79</v>
      </c>
      <c r="E109" s="10" t="s">
        <v>49</v>
      </c>
      <c r="F109" s="10" t="s">
        <v>70</v>
      </c>
      <c r="G109" s="10" t="s">
        <v>73</v>
      </c>
      <c r="H109" s="10" t="s">
        <v>19</v>
      </c>
      <c r="I109" s="10" t="s">
        <v>121</v>
      </c>
      <c r="J109" s="57" t="s">
        <v>181</v>
      </c>
      <c r="K109" s="127" t="s">
        <v>156</v>
      </c>
      <c r="L109" s="72">
        <v>2218.6</v>
      </c>
      <c r="M109" s="72">
        <v>2686.0909999999999</v>
      </c>
      <c r="N109" s="72">
        <v>2900</v>
      </c>
      <c r="O109" s="72">
        <v>2000</v>
      </c>
      <c r="P109" s="99">
        <v>2000</v>
      </c>
      <c r="Q109" s="158">
        <v>2000</v>
      </c>
      <c r="R109" s="75"/>
    </row>
    <row r="110" spans="1:23" ht="47.25" x14ac:dyDescent="0.25">
      <c r="A110" s="15" t="s">
        <v>82</v>
      </c>
      <c r="B110" s="20" t="s">
        <v>18</v>
      </c>
      <c r="C110" s="20">
        <v>1</v>
      </c>
      <c r="D110" s="20" t="s">
        <v>83</v>
      </c>
      <c r="E110" s="20" t="s">
        <v>17</v>
      </c>
      <c r="F110" s="20" t="s">
        <v>18</v>
      </c>
      <c r="G110" s="20" t="s">
        <v>17</v>
      </c>
      <c r="H110" s="20" t="s">
        <v>19</v>
      </c>
      <c r="I110" s="20" t="s">
        <v>18</v>
      </c>
      <c r="J110" s="19" t="s">
        <v>84</v>
      </c>
      <c r="K110" s="121"/>
      <c r="L110" s="64">
        <f t="shared" ref="L110:Q110" si="54">SUM(L111,L132,L149,L152)</f>
        <v>1800</v>
      </c>
      <c r="M110" s="64">
        <f t="shared" si="54"/>
        <v>1638.0339999999999</v>
      </c>
      <c r="N110" s="64">
        <f t="shared" si="54"/>
        <v>1949.9590000000001</v>
      </c>
      <c r="O110" s="64">
        <f t="shared" si="54"/>
        <v>2130</v>
      </c>
      <c r="P110" s="64">
        <f t="shared" si="54"/>
        <v>2220</v>
      </c>
      <c r="Q110" s="64">
        <f t="shared" si="54"/>
        <v>2310</v>
      </c>
    </row>
    <row r="111" spans="1:23" ht="110.25" x14ac:dyDescent="0.25">
      <c r="A111" s="15" t="s">
        <v>216</v>
      </c>
      <c r="B111" s="20" t="s">
        <v>18</v>
      </c>
      <c r="C111" s="20" t="s">
        <v>35</v>
      </c>
      <c r="D111" s="20" t="s">
        <v>83</v>
      </c>
      <c r="E111" s="20" t="s">
        <v>21</v>
      </c>
      <c r="F111" s="20" t="s">
        <v>18</v>
      </c>
      <c r="G111" s="20" t="s">
        <v>21</v>
      </c>
      <c r="H111" s="20" t="s">
        <v>19</v>
      </c>
      <c r="I111" s="20" t="s">
        <v>81</v>
      </c>
      <c r="J111" s="19" t="s">
        <v>216</v>
      </c>
      <c r="K111" s="121"/>
      <c r="L111" s="64">
        <f t="shared" ref="L111:Q111" si="55">SUM(L112:L131)</f>
        <v>1063.7</v>
      </c>
      <c r="M111" s="64">
        <f t="shared" si="55"/>
        <v>1033.2439999999999</v>
      </c>
      <c r="N111" s="64">
        <f t="shared" si="55"/>
        <v>1231.0200000000002</v>
      </c>
      <c r="O111" s="64">
        <f t="shared" si="55"/>
        <v>1450</v>
      </c>
      <c r="P111" s="143">
        <f t="shared" si="55"/>
        <v>1530</v>
      </c>
      <c r="Q111" s="64">
        <f t="shared" si="55"/>
        <v>1710</v>
      </c>
    </row>
    <row r="112" spans="1:23" ht="220.5" x14ac:dyDescent="0.25">
      <c r="A112" s="15" t="s">
        <v>82</v>
      </c>
      <c r="B112" s="10" t="s">
        <v>213</v>
      </c>
      <c r="C112" s="10" t="s">
        <v>35</v>
      </c>
      <c r="D112" s="10" t="s">
        <v>83</v>
      </c>
      <c r="E112" s="10" t="s">
        <v>21</v>
      </c>
      <c r="F112" s="10" t="s">
        <v>86</v>
      </c>
      <c r="G112" s="10" t="s">
        <v>21</v>
      </c>
      <c r="H112" s="10" t="s">
        <v>19</v>
      </c>
      <c r="I112" s="10" t="s">
        <v>81</v>
      </c>
      <c r="J112" s="15" t="s">
        <v>246</v>
      </c>
      <c r="K112" s="121" t="s">
        <v>215</v>
      </c>
      <c r="L112" s="49">
        <v>9</v>
      </c>
      <c r="M112" s="49">
        <v>9</v>
      </c>
      <c r="N112" s="49">
        <v>9</v>
      </c>
      <c r="O112" s="49">
        <v>10</v>
      </c>
      <c r="P112" s="49">
        <v>12</v>
      </c>
      <c r="Q112" s="49">
        <v>12</v>
      </c>
    </row>
    <row r="113" spans="1:17" ht="220.5" x14ac:dyDescent="0.25">
      <c r="A113" s="15"/>
      <c r="B113" s="10" t="s">
        <v>107</v>
      </c>
      <c r="C113" s="10" t="s">
        <v>35</v>
      </c>
      <c r="D113" s="10" t="s">
        <v>83</v>
      </c>
      <c r="E113" s="10" t="s">
        <v>21</v>
      </c>
      <c r="F113" s="10" t="s">
        <v>86</v>
      </c>
      <c r="G113" s="10" t="s">
        <v>21</v>
      </c>
      <c r="H113" s="10" t="s">
        <v>19</v>
      </c>
      <c r="I113" s="10" t="s">
        <v>81</v>
      </c>
      <c r="J113" s="15" t="s">
        <v>246</v>
      </c>
      <c r="K113" s="121" t="s">
        <v>109</v>
      </c>
      <c r="L113" s="49">
        <v>3.7</v>
      </c>
      <c r="M113" s="49">
        <v>3.7839999999999998</v>
      </c>
      <c r="N113" s="49">
        <v>3.8</v>
      </c>
      <c r="O113" s="49">
        <v>4</v>
      </c>
      <c r="P113" s="49">
        <v>4</v>
      </c>
      <c r="Q113" s="49">
        <v>4</v>
      </c>
    </row>
    <row r="114" spans="1:17" ht="299.25" x14ac:dyDescent="0.25">
      <c r="A114" s="15" t="s">
        <v>82</v>
      </c>
      <c r="B114" s="10" t="s">
        <v>213</v>
      </c>
      <c r="C114" s="10" t="s">
        <v>35</v>
      </c>
      <c r="D114" s="10" t="s">
        <v>83</v>
      </c>
      <c r="E114" s="10" t="s">
        <v>21</v>
      </c>
      <c r="F114" s="10" t="s">
        <v>245</v>
      </c>
      <c r="G114" s="10" t="s">
        <v>21</v>
      </c>
      <c r="H114" s="10" t="s">
        <v>19</v>
      </c>
      <c r="I114" s="10" t="s">
        <v>81</v>
      </c>
      <c r="J114" s="15" t="s">
        <v>247</v>
      </c>
      <c r="K114" s="121" t="s">
        <v>215</v>
      </c>
      <c r="L114" s="49">
        <v>95.7</v>
      </c>
      <c r="M114" s="49">
        <v>109.89100000000001</v>
      </c>
      <c r="N114" s="49">
        <v>159.9</v>
      </c>
      <c r="O114" s="49">
        <v>131</v>
      </c>
      <c r="P114" s="49">
        <v>144</v>
      </c>
      <c r="Q114" s="49">
        <v>149</v>
      </c>
    </row>
    <row r="115" spans="1:17" ht="299.25" x14ac:dyDescent="0.25">
      <c r="A115" s="15"/>
      <c r="B115" s="10" t="s">
        <v>107</v>
      </c>
      <c r="C115" s="10" t="s">
        <v>35</v>
      </c>
      <c r="D115" s="10" t="s">
        <v>83</v>
      </c>
      <c r="E115" s="10" t="s">
        <v>21</v>
      </c>
      <c r="F115" s="10" t="s">
        <v>245</v>
      </c>
      <c r="G115" s="10" t="s">
        <v>21</v>
      </c>
      <c r="H115" s="10" t="s">
        <v>19</v>
      </c>
      <c r="I115" s="10" t="s">
        <v>81</v>
      </c>
      <c r="J115" s="15" t="s">
        <v>247</v>
      </c>
      <c r="K115" s="121" t="s">
        <v>109</v>
      </c>
      <c r="L115" s="49">
        <v>3.1</v>
      </c>
      <c r="M115" s="49">
        <v>3.5</v>
      </c>
      <c r="N115" s="49">
        <v>3.5</v>
      </c>
      <c r="O115" s="49">
        <v>4</v>
      </c>
      <c r="P115" s="49">
        <v>4</v>
      </c>
      <c r="Q115" s="49">
        <v>4</v>
      </c>
    </row>
    <row r="116" spans="1:17" ht="236.25" x14ac:dyDescent="0.25">
      <c r="A116" s="15" t="s">
        <v>82</v>
      </c>
      <c r="B116" s="10" t="s">
        <v>213</v>
      </c>
      <c r="C116" s="10" t="s">
        <v>35</v>
      </c>
      <c r="D116" s="10" t="s">
        <v>83</v>
      </c>
      <c r="E116" s="10" t="s">
        <v>21</v>
      </c>
      <c r="F116" s="10" t="s">
        <v>243</v>
      </c>
      <c r="G116" s="10" t="s">
        <v>21</v>
      </c>
      <c r="H116" s="10" t="s">
        <v>19</v>
      </c>
      <c r="I116" s="10" t="s">
        <v>81</v>
      </c>
      <c r="J116" s="15" t="s">
        <v>244</v>
      </c>
      <c r="K116" s="121" t="s">
        <v>215</v>
      </c>
      <c r="L116" s="49">
        <v>19.100000000000001</v>
      </c>
      <c r="M116" s="49">
        <v>20.524999999999999</v>
      </c>
      <c r="N116" s="49">
        <v>20.5</v>
      </c>
      <c r="O116" s="49">
        <v>25</v>
      </c>
      <c r="P116" s="49">
        <v>30</v>
      </c>
      <c r="Q116" s="49">
        <v>35</v>
      </c>
    </row>
    <row r="117" spans="1:17" ht="236.25" x14ac:dyDescent="0.25">
      <c r="A117" s="15"/>
      <c r="B117" s="10" t="s">
        <v>107</v>
      </c>
      <c r="C117" s="10" t="s">
        <v>35</v>
      </c>
      <c r="D117" s="10" t="s">
        <v>83</v>
      </c>
      <c r="E117" s="10" t="s">
        <v>21</v>
      </c>
      <c r="F117" s="10" t="s">
        <v>243</v>
      </c>
      <c r="G117" s="10" t="s">
        <v>21</v>
      </c>
      <c r="H117" s="10" t="s">
        <v>19</v>
      </c>
      <c r="I117" s="10" t="s">
        <v>81</v>
      </c>
      <c r="J117" s="15" t="s">
        <v>244</v>
      </c>
      <c r="K117" s="121" t="s">
        <v>109</v>
      </c>
      <c r="L117" s="49">
        <v>3</v>
      </c>
      <c r="M117" s="49">
        <v>3</v>
      </c>
      <c r="N117" s="49">
        <v>3</v>
      </c>
      <c r="O117" s="49">
        <v>3</v>
      </c>
      <c r="P117" s="49">
        <v>3</v>
      </c>
      <c r="Q117" s="49">
        <v>3</v>
      </c>
    </row>
    <row r="118" spans="1:17" ht="236.25" x14ac:dyDescent="0.25">
      <c r="A118" s="15" t="s">
        <v>82</v>
      </c>
      <c r="B118" s="10" t="s">
        <v>107</v>
      </c>
      <c r="C118" s="10" t="s">
        <v>35</v>
      </c>
      <c r="D118" s="10" t="s">
        <v>83</v>
      </c>
      <c r="E118" s="10" t="s">
        <v>21</v>
      </c>
      <c r="F118" s="10" t="s">
        <v>212</v>
      </c>
      <c r="G118" s="10" t="s">
        <v>21</v>
      </c>
      <c r="H118" s="10" t="s">
        <v>19</v>
      </c>
      <c r="I118" s="10" t="s">
        <v>81</v>
      </c>
      <c r="J118" s="15" t="s">
        <v>244</v>
      </c>
      <c r="K118" s="121" t="s">
        <v>109</v>
      </c>
      <c r="L118" s="49">
        <v>150</v>
      </c>
      <c r="M118" s="49">
        <v>160</v>
      </c>
      <c r="N118" s="49">
        <v>170</v>
      </c>
      <c r="O118" s="49">
        <v>200</v>
      </c>
      <c r="P118" s="49">
        <v>200</v>
      </c>
      <c r="Q118" s="49">
        <v>260</v>
      </c>
    </row>
    <row r="119" spans="1:17" ht="236.25" x14ac:dyDescent="0.25">
      <c r="A119" s="15" t="s">
        <v>82</v>
      </c>
      <c r="B119" s="10" t="s">
        <v>107</v>
      </c>
      <c r="C119" s="10" t="s">
        <v>35</v>
      </c>
      <c r="D119" s="10" t="s">
        <v>83</v>
      </c>
      <c r="E119" s="10" t="s">
        <v>21</v>
      </c>
      <c r="F119" s="10" t="s">
        <v>242</v>
      </c>
      <c r="G119" s="10" t="s">
        <v>21</v>
      </c>
      <c r="H119" s="10" t="s">
        <v>19</v>
      </c>
      <c r="I119" s="10" t="s">
        <v>81</v>
      </c>
      <c r="J119" s="114" t="s">
        <v>268</v>
      </c>
      <c r="K119" s="121" t="s">
        <v>109</v>
      </c>
      <c r="L119" s="49">
        <v>0</v>
      </c>
      <c r="M119" s="49">
        <v>0</v>
      </c>
      <c r="N119" s="49">
        <v>0</v>
      </c>
      <c r="O119" s="49">
        <v>50</v>
      </c>
      <c r="P119" s="49">
        <v>50</v>
      </c>
      <c r="Q119" s="49">
        <v>50</v>
      </c>
    </row>
    <row r="120" spans="1:17" ht="236.25" x14ac:dyDescent="0.25">
      <c r="A120" s="15" t="s">
        <v>82</v>
      </c>
      <c r="B120" s="10" t="s">
        <v>213</v>
      </c>
      <c r="C120" s="10" t="s">
        <v>35</v>
      </c>
      <c r="D120" s="10" t="s">
        <v>83</v>
      </c>
      <c r="E120" s="10" t="s">
        <v>21</v>
      </c>
      <c r="F120" s="10" t="s">
        <v>242</v>
      </c>
      <c r="G120" s="10" t="s">
        <v>21</v>
      </c>
      <c r="H120" s="10" t="s">
        <v>19</v>
      </c>
      <c r="I120" s="10" t="s">
        <v>81</v>
      </c>
      <c r="J120" s="114" t="s">
        <v>268</v>
      </c>
      <c r="K120" s="121" t="s">
        <v>215</v>
      </c>
      <c r="L120" s="49">
        <v>12.8</v>
      </c>
      <c r="M120" s="49">
        <v>12.913</v>
      </c>
      <c r="N120" s="49">
        <v>20</v>
      </c>
      <c r="O120" s="49">
        <v>20</v>
      </c>
      <c r="P120" s="49">
        <v>20</v>
      </c>
      <c r="Q120" s="49">
        <v>20</v>
      </c>
    </row>
    <row r="121" spans="1:17" ht="236.25" x14ac:dyDescent="0.25">
      <c r="A121" s="15"/>
      <c r="B121" s="10" t="s">
        <v>213</v>
      </c>
      <c r="C121" s="10" t="s">
        <v>35</v>
      </c>
      <c r="D121" s="10" t="s">
        <v>83</v>
      </c>
      <c r="E121" s="10" t="s">
        <v>21</v>
      </c>
      <c r="F121" s="10" t="s">
        <v>291</v>
      </c>
      <c r="G121" s="10" t="s">
        <v>21</v>
      </c>
      <c r="H121" s="10" t="s">
        <v>19</v>
      </c>
      <c r="I121" s="10" t="s">
        <v>81</v>
      </c>
      <c r="J121" s="114" t="s">
        <v>292</v>
      </c>
      <c r="K121" s="121" t="s">
        <v>215</v>
      </c>
      <c r="L121" s="49">
        <v>0.7</v>
      </c>
      <c r="M121" s="49">
        <v>0.75</v>
      </c>
      <c r="N121" s="49">
        <v>0.8</v>
      </c>
      <c r="O121" s="49">
        <v>0</v>
      </c>
      <c r="P121" s="49">
        <v>0</v>
      </c>
      <c r="Q121" s="49">
        <v>0</v>
      </c>
    </row>
    <row r="122" spans="1:17" ht="220.5" x14ac:dyDescent="0.25">
      <c r="A122" s="15" t="s">
        <v>82</v>
      </c>
      <c r="B122" s="10" t="s">
        <v>213</v>
      </c>
      <c r="C122" s="10" t="s">
        <v>35</v>
      </c>
      <c r="D122" s="10" t="s">
        <v>83</v>
      </c>
      <c r="E122" s="10" t="s">
        <v>21</v>
      </c>
      <c r="F122" s="10" t="s">
        <v>240</v>
      </c>
      <c r="G122" s="10" t="s">
        <v>21</v>
      </c>
      <c r="H122" s="10" t="s">
        <v>19</v>
      </c>
      <c r="I122" s="10" t="s">
        <v>81</v>
      </c>
      <c r="J122" s="15" t="s">
        <v>241</v>
      </c>
      <c r="K122" s="121" t="s">
        <v>215</v>
      </c>
      <c r="L122" s="49">
        <v>10.4</v>
      </c>
      <c r="M122" s="49">
        <v>10.481</v>
      </c>
      <c r="N122" s="49">
        <v>20</v>
      </c>
      <c r="O122" s="49">
        <v>20</v>
      </c>
      <c r="P122" s="49">
        <v>20</v>
      </c>
      <c r="Q122" s="49">
        <v>20</v>
      </c>
    </row>
    <row r="123" spans="1:17" ht="283.5" x14ac:dyDescent="0.25">
      <c r="A123" s="15" t="s">
        <v>82</v>
      </c>
      <c r="B123" s="10" t="s">
        <v>213</v>
      </c>
      <c r="C123" s="10" t="s">
        <v>35</v>
      </c>
      <c r="D123" s="10" t="s">
        <v>83</v>
      </c>
      <c r="E123" s="10" t="s">
        <v>21</v>
      </c>
      <c r="F123" s="10" t="s">
        <v>238</v>
      </c>
      <c r="G123" s="10" t="s">
        <v>21</v>
      </c>
      <c r="H123" s="10" t="s">
        <v>19</v>
      </c>
      <c r="I123" s="10" t="s">
        <v>81</v>
      </c>
      <c r="J123" s="15" t="s">
        <v>239</v>
      </c>
      <c r="K123" s="121" t="s">
        <v>215</v>
      </c>
      <c r="L123" s="49">
        <v>190.7</v>
      </c>
      <c r="M123" s="49">
        <v>206.01499999999999</v>
      </c>
      <c r="N123" s="49">
        <v>210</v>
      </c>
      <c r="O123" s="49">
        <v>200</v>
      </c>
      <c r="P123" s="49">
        <v>200</v>
      </c>
      <c r="Q123" s="49">
        <v>200</v>
      </c>
    </row>
    <row r="124" spans="1:17" ht="330.75" x14ac:dyDescent="0.25">
      <c r="A124" s="15" t="s">
        <v>82</v>
      </c>
      <c r="B124" s="10" t="s">
        <v>213</v>
      </c>
      <c r="C124" s="10" t="s">
        <v>35</v>
      </c>
      <c r="D124" s="10" t="s">
        <v>83</v>
      </c>
      <c r="E124" s="10" t="s">
        <v>21</v>
      </c>
      <c r="F124" s="10" t="s">
        <v>236</v>
      </c>
      <c r="G124" s="10" t="s">
        <v>21</v>
      </c>
      <c r="H124" s="10" t="s">
        <v>19</v>
      </c>
      <c r="I124" s="10" t="s">
        <v>81</v>
      </c>
      <c r="J124" s="15" t="s">
        <v>237</v>
      </c>
      <c r="K124" s="121" t="s">
        <v>215</v>
      </c>
      <c r="L124" s="49">
        <v>13.2</v>
      </c>
      <c r="M124" s="49">
        <v>10.731999999999999</v>
      </c>
      <c r="N124" s="49">
        <v>10.7</v>
      </c>
      <c r="O124" s="49">
        <v>20</v>
      </c>
      <c r="P124" s="49">
        <v>20</v>
      </c>
      <c r="Q124" s="49">
        <v>20</v>
      </c>
    </row>
    <row r="125" spans="1:17" ht="330.75" x14ac:dyDescent="0.25">
      <c r="A125" s="15"/>
      <c r="B125" s="10" t="s">
        <v>107</v>
      </c>
      <c r="C125" s="10" t="s">
        <v>35</v>
      </c>
      <c r="D125" s="10" t="s">
        <v>83</v>
      </c>
      <c r="E125" s="10" t="s">
        <v>21</v>
      </c>
      <c r="F125" s="10" t="s">
        <v>236</v>
      </c>
      <c r="G125" s="10" t="s">
        <v>21</v>
      </c>
      <c r="H125" s="10" t="s">
        <v>19</v>
      </c>
      <c r="I125" s="10" t="s">
        <v>81</v>
      </c>
      <c r="J125" s="15" t="s">
        <v>237</v>
      </c>
      <c r="K125" s="121" t="s">
        <v>109</v>
      </c>
      <c r="L125" s="49">
        <v>0.1</v>
      </c>
      <c r="M125" s="49">
        <v>0.1</v>
      </c>
      <c r="N125" s="49">
        <v>0.12</v>
      </c>
      <c r="O125" s="49">
        <v>0</v>
      </c>
      <c r="P125" s="49">
        <v>0</v>
      </c>
      <c r="Q125" s="49">
        <v>0</v>
      </c>
    </row>
    <row r="126" spans="1:17" ht="315" x14ac:dyDescent="0.25">
      <c r="A126" s="15"/>
      <c r="B126" s="10" t="s">
        <v>107</v>
      </c>
      <c r="C126" s="10" t="s">
        <v>35</v>
      </c>
      <c r="D126" s="10" t="s">
        <v>83</v>
      </c>
      <c r="E126" s="10" t="s">
        <v>21</v>
      </c>
      <c r="F126" s="10" t="s">
        <v>234</v>
      </c>
      <c r="G126" s="10" t="s">
        <v>21</v>
      </c>
      <c r="H126" s="10" t="s">
        <v>19</v>
      </c>
      <c r="I126" s="10" t="s">
        <v>81</v>
      </c>
      <c r="J126" s="15" t="s">
        <v>235</v>
      </c>
      <c r="K126" s="121" t="s">
        <v>109</v>
      </c>
      <c r="L126" s="49">
        <v>122.7</v>
      </c>
      <c r="M126" s="49">
        <v>122.7</v>
      </c>
      <c r="N126" s="49">
        <v>122.7</v>
      </c>
      <c r="O126" s="49">
        <v>130</v>
      </c>
      <c r="P126" s="49">
        <v>140</v>
      </c>
      <c r="Q126" s="49">
        <v>150</v>
      </c>
    </row>
    <row r="127" spans="1:17" ht="252" x14ac:dyDescent="0.25">
      <c r="A127" s="15" t="s">
        <v>82</v>
      </c>
      <c r="B127" s="10" t="s">
        <v>213</v>
      </c>
      <c r="C127" s="10" t="s">
        <v>35</v>
      </c>
      <c r="D127" s="10" t="s">
        <v>83</v>
      </c>
      <c r="E127" s="10" t="s">
        <v>21</v>
      </c>
      <c r="F127" s="10" t="s">
        <v>251</v>
      </c>
      <c r="G127" s="10" t="s">
        <v>21</v>
      </c>
      <c r="H127" s="10" t="s">
        <v>19</v>
      </c>
      <c r="I127" s="10" t="s">
        <v>81</v>
      </c>
      <c r="J127" s="15" t="s">
        <v>262</v>
      </c>
      <c r="K127" s="121" t="s">
        <v>215</v>
      </c>
      <c r="L127" s="49">
        <v>6.7</v>
      </c>
      <c r="M127" s="49">
        <v>7.7880000000000003</v>
      </c>
      <c r="N127" s="49">
        <v>7.8</v>
      </c>
      <c r="O127" s="49">
        <v>0</v>
      </c>
      <c r="P127" s="49">
        <v>0</v>
      </c>
      <c r="Q127" s="49">
        <v>0</v>
      </c>
    </row>
    <row r="128" spans="1:17" ht="362.25" x14ac:dyDescent="0.25">
      <c r="A128" s="15" t="s">
        <v>82</v>
      </c>
      <c r="B128" s="10" t="s">
        <v>213</v>
      </c>
      <c r="C128" s="10" t="s">
        <v>35</v>
      </c>
      <c r="D128" s="10" t="s">
        <v>83</v>
      </c>
      <c r="E128" s="10" t="s">
        <v>21</v>
      </c>
      <c r="F128" s="10" t="s">
        <v>233</v>
      </c>
      <c r="G128" s="10" t="s">
        <v>21</v>
      </c>
      <c r="H128" s="10" t="s">
        <v>19</v>
      </c>
      <c r="I128" s="10" t="s">
        <v>81</v>
      </c>
      <c r="J128" s="15" t="s">
        <v>232</v>
      </c>
      <c r="K128" s="121" t="s">
        <v>215</v>
      </c>
      <c r="L128" s="49">
        <v>0</v>
      </c>
      <c r="M128" s="49">
        <v>0</v>
      </c>
      <c r="N128" s="49">
        <v>0</v>
      </c>
      <c r="O128" s="49">
        <v>2</v>
      </c>
      <c r="P128" s="49">
        <v>2</v>
      </c>
      <c r="Q128" s="49">
        <v>2</v>
      </c>
    </row>
    <row r="129" spans="1:17" ht="220.5" x14ac:dyDescent="0.25">
      <c r="A129" s="15" t="s">
        <v>82</v>
      </c>
      <c r="B129" s="10" t="s">
        <v>213</v>
      </c>
      <c r="C129" s="10" t="s">
        <v>35</v>
      </c>
      <c r="D129" s="10" t="s">
        <v>83</v>
      </c>
      <c r="E129" s="10" t="s">
        <v>21</v>
      </c>
      <c r="F129" s="10" t="s">
        <v>231</v>
      </c>
      <c r="G129" s="10" t="s">
        <v>21</v>
      </c>
      <c r="H129" s="10" t="s">
        <v>19</v>
      </c>
      <c r="I129" s="10" t="s">
        <v>81</v>
      </c>
      <c r="J129" s="15" t="s">
        <v>230</v>
      </c>
      <c r="K129" s="121" t="s">
        <v>215</v>
      </c>
      <c r="L129" s="49">
        <v>78</v>
      </c>
      <c r="M129" s="49">
        <v>82.245999999999995</v>
      </c>
      <c r="N129" s="49">
        <v>100</v>
      </c>
      <c r="O129" s="49">
        <v>130</v>
      </c>
      <c r="P129" s="49">
        <v>130</v>
      </c>
      <c r="Q129" s="49">
        <v>130</v>
      </c>
    </row>
    <row r="130" spans="1:17" ht="252" x14ac:dyDescent="0.25">
      <c r="A130" s="15" t="s">
        <v>82</v>
      </c>
      <c r="B130" s="10" t="s">
        <v>213</v>
      </c>
      <c r="C130" s="10" t="s">
        <v>35</v>
      </c>
      <c r="D130" s="10" t="s">
        <v>83</v>
      </c>
      <c r="E130" s="10" t="s">
        <v>21</v>
      </c>
      <c r="F130" s="10" t="s">
        <v>214</v>
      </c>
      <c r="G130" s="10" t="s">
        <v>21</v>
      </c>
      <c r="H130" s="10" t="s">
        <v>19</v>
      </c>
      <c r="I130" s="10" t="s">
        <v>81</v>
      </c>
      <c r="J130" s="15" t="s">
        <v>263</v>
      </c>
      <c r="K130" s="121" t="s">
        <v>215</v>
      </c>
      <c r="L130" s="49">
        <v>344.6</v>
      </c>
      <c r="M130" s="49">
        <v>269.62599999999998</v>
      </c>
      <c r="N130" s="49">
        <v>369</v>
      </c>
      <c r="O130" s="49">
        <v>500</v>
      </c>
      <c r="P130" s="49">
        <v>550</v>
      </c>
      <c r="Q130" s="49">
        <v>650</v>
      </c>
    </row>
    <row r="131" spans="1:17" ht="252" x14ac:dyDescent="0.25">
      <c r="A131" s="15" t="s">
        <v>82</v>
      </c>
      <c r="B131" s="10" t="s">
        <v>107</v>
      </c>
      <c r="C131" s="10" t="s">
        <v>35</v>
      </c>
      <c r="D131" s="10" t="s">
        <v>83</v>
      </c>
      <c r="E131" s="10" t="s">
        <v>21</v>
      </c>
      <c r="F131" s="10" t="s">
        <v>214</v>
      </c>
      <c r="G131" s="10" t="s">
        <v>21</v>
      </c>
      <c r="H131" s="10" t="s">
        <v>19</v>
      </c>
      <c r="I131" s="10" t="s">
        <v>81</v>
      </c>
      <c r="J131" s="15" t="s">
        <v>263</v>
      </c>
      <c r="K131" s="121" t="s">
        <v>109</v>
      </c>
      <c r="L131" s="49">
        <v>0.2</v>
      </c>
      <c r="M131" s="49">
        <v>0.193</v>
      </c>
      <c r="N131" s="49">
        <v>0.2</v>
      </c>
      <c r="O131" s="49">
        <v>1</v>
      </c>
      <c r="P131" s="49">
        <v>1</v>
      </c>
      <c r="Q131" s="49">
        <v>1</v>
      </c>
    </row>
    <row r="132" spans="1:17" s="106" customFormat="1" ht="63" x14ac:dyDescent="0.25">
      <c r="A132" s="19" t="s">
        <v>82</v>
      </c>
      <c r="B132" s="20" t="s">
        <v>18</v>
      </c>
      <c r="C132" s="20" t="s">
        <v>35</v>
      </c>
      <c r="D132" s="20" t="s">
        <v>83</v>
      </c>
      <c r="E132" s="20" t="s">
        <v>17</v>
      </c>
      <c r="F132" s="20" t="s">
        <v>18</v>
      </c>
      <c r="G132" s="20" t="s">
        <v>17</v>
      </c>
      <c r="H132" s="20" t="s">
        <v>19</v>
      </c>
      <c r="I132" s="20" t="s">
        <v>81</v>
      </c>
      <c r="J132" s="19" t="s">
        <v>218</v>
      </c>
      <c r="K132" s="124"/>
      <c r="L132" s="39">
        <f>SUM(L133:L148)</f>
        <v>489.59999999999991</v>
      </c>
      <c r="M132" s="39">
        <f t="shared" ref="M132:Q132" si="56">SUM(M133:M148)</f>
        <v>543.15100000000007</v>
      </c>
      <c r="N132" s="39">
        <f t="shared" si="56"/>
        <v>585.33899999999994</v>
      </c>
      <c r="O132" s="39">
        <f t="shared" si="56"/>
        <v>150</v>
      </c>
      <c r="P132" s="39">
        <f t="shared" si="56"/>
        <v>160</v>
      </c>
      <c r="Q132" s="39">
        <f t="shared" si="56"/>
        <v>70</v>
      </c>
    </row>
    <row r="133" spans="1:17" ht="110.25" x14ac:dyDescent="0.25">
      <c r="A133" s="15" t="s">
        <v>82</v>
      </c>
      <c r="B133" s="10" t="s">
        <v>107</v>
      </c>
      <c r="C133" s="10" t="s">
        <v>35</v>
      </c>
      <c r="D133" s="10" t="s">
        <v>83</v>
      </c>
      <c r="E133" s="10" t="s">
        <v>210</v>
      </c>
      <c r="F133" s="10" t="s">
        <v>219</v>
      </c>
      <c r="G133" s="10" t="s">
        <v>43</v>
      </c>
      <c r="H133" s="10" t="s">
        <v>19</v>
      </c>
      <c r="I133" s="10" t="s">
        <v>81</v>
      </c>
      <c r="J133" s="15" t="s">
        <v>220</v>
      </c>
      <c r="K133" s="121" t="s">
        <v>109</v>
      </c>
      <c r="L133" s="49">
        <v>32.799999999999997</v>
      </c>
      <c r="M133" s="49">
        <v>32.799999999999997</v>
      </c>
      <c r="N133" s="49">
        <v>32.799999999999997</v>
      </c>
      <c r="O133" s="49">
        <v>40</v>
      </c>
      <c r="P133" s="49">
        <v>40</v>
      </c>
      <c r="Q133" s="49">
        <v>40</v>
      </c>
    </row>
    <row r="134" spans="1:17" ht="220.5" x14ac:dyDescent="0.25">
      <c r="A134" s="15" t="s">
        <v>82</v>
      </c>
      <c r="B134" s="10" t="s">
        <v>65</v>
      </c>
      <c r="C134" s="10" t="s">
        <v>35</v>
      </c>
      <c r="D134" s="10" t="s">
        <v>83</v>
      </c>
      <c r="E134" s="10" t="s">
        <v>210</v>
      </c>
      <c r="F134" s="10" t="s">
        <v>221</v>
      </c>
      <c r="G134" s="10" t="s">
        <v>21</v>
      </c>
      <c r="H134" s="10" t="s">
        <v>19</v>
      </c>
      <c r="I134" s="10" t="s">
        <v>81</v>
      </c>
      <c r="J134" s="57" t="s">
        <v>222</v>
      </c>
      <c r="K134" s="121" t="s">
        <v>229</v>
      </c>
      <c r="L134" s="72">
        <v>0</v>
      </c>
      <c r="M134" s="72">
        <v>0</v>
      </c>
      <c r="N134" s="72">
        <v>0</v>
      </c>
      <c r="O134" s="72">
        <v>0</v>
      </c>
      <c r="P134" s="99">
        <v>0</v>
      </c>
      <c r="Q134" s="158">
        <v>0</v>
      </c>
    </row>
    <row r="135" spans="1:17" ht="220.5" x14ac:dyDescent="0.25">
      <c r="A135" s="15" t="s">
        <v>82</v>
      </c>
      <c r="B135" s="10" t="s">
        <v>163</v>
      </c>
      <c r="C135" s="10">
        <v>1</v>
      </c>
      <c r="D135" s="10" t="s">
        <v>83</v>
      </c>
      <c r="E135" s="10" t="s">
        <v>210</v>
      </c>
      <c r="F135" s="10" t="s">
        <v>221</v>
      </c>
      <c r="G135" s="10" t="s">
        <v>21</v>
      </c>
      <c r="H135" s="10" t="s">
        <v>19</v>
      </c>
      <c r="I135" s="10" t="s">
        <v>81</v>
      </c>
      <c r="J135" s="57" t="s">
        <v>222</v>
      </c>
      <c r="K135" s="121" t="s">
        <v>185</v>
      </c>
      <c r="L135" s="72">
        <v>0</v>
      </c>
      <c r="M135" s="72">
        <v>0</v>
      </c>
      <c r="N135" s="72">
        <v>0</v>
      </c>
      <c r="O135" s="72">
        <v>0</v>
      </c>
      <c r="P135" s="99">
        <v>0</v>
      </c>
      <c r="Q135" s="158">
        <v>0</v>
      </c>
    </row>
    <row r="136" spans="1:17" ht="220.5" x14ac:dyDescent="0.25">
      <c r="A136" s="15" t="s">
        <v>82</v>
      </c>
      <c r="B136" s="10" t="s">
        <v>88</v>
      </c>
      <c r="C136" s="10">
        <v>1</v>
      </c>
      <c r="D136" s="10" t="s">
        <v>83</v>
      </c>
      <c r="E136" s="10" t="s">
        <v>210</v>
      </c>
      <c r="F136" s="10" t="s">
        <v>221</v>
      </c>
      <c r="G136" s="10" t="s">
        <v>21</v>
      </c>
      <c r="H136" s="10" t="s">
        <v>19</v>
      </c>
      <c r="I136" s="10" t="s">
        <v>81</v>
      </c>
      <c r="J136" s="57" t="s">
        <v>222</v>
      </c>
      <c r="K136" s="121" t="s">
        <v>157</v>
      </c>
      <c r="L136" s="72">
        <v>0</v>
      </c>
      <c r="M136" s="72">
        <v>0</v>
      </c>
      <c r="N136" s="72">
        <v>0</v>
      </c>
      <c r="O136" s="72">
        <v>0</v>
      </c>
      <c r="P136" s="99">
        <v>0</v>
      </c>
      <c r="Q136" s="158">
        <v>0</v>
      </c>
    </row>
    <row r="137" spans="1:17" ht="220.5" x14ac:dyDescent="0.25">
      <c r="A137" s="15" t="s">
        <v>82</v>
      </c>
      <c r="B137" s="10" t="s">
        <v>271</v>
      </c>
      <c r="C137" s="10">
        <v>1</v>
      </c>
      <c r="D137" s="10" t="s">
        <v>83</v>
      </c>
      <c r="E137" s="10" t="s">
        <v>210</v>
      </c>
      <c r="F137" s="10" t="s">
        <v>221</v>
      </c>
      <c r="G137" s="10" t="s">
        <v>21</v>
      </c>
      <c r="H137" s="10" t="s">
        <v>19</v>
      </c>
      <c r="I137" s="10" t="s">
        <v>81</v>
      </c>
      <c r="J137" s="57" t="s">
        <v>222</v>
      </c>
      <c r="K137" s="121" t="s">
        <v>272</v>
      </c>
      <c r="L137" s="72">
        <v>0</v>
      </c>
      <c r="M137" s="72">
        <v>0</v>
      </c>
      <c r="N137" s="72">
        <v>0</v>
      </c>
      <c r="O137" s="72">
        <v>0</v>
      </c>
      <c r="P137" s="99">
        <v>0</v>
      </c>
      <c r="Q137" s="158">
        <v>0</v>
      </c>
    </row>
    <row r="138" spans="1:17" ht="220.5" x14ac:dyDescent="0.25">
      <c r="A138" s="15" t="s">
        <v>82</v>
      </c>
      <c r="B138" s="10" t="s">
        <v>37</v>
      </c>
      <c r="C138" s="10">
        <v>1</v>
      </c>
      <c r="D138" s="10" t="s">
        <v>83</v>
      </c>
      <c r="E138" s="10" t="s">
        <v>210</v>
      </c>
      <c r="F138" s="10" t="s">
        <v>221</v>
      </c>
      <c r="G138" s="10" t="s">
        <v>21</v>
      </c>
      <c r="H138" s="10" t="s">
        <v>19</v>
      </c>
      <c r="I138" s="10" t="s">
        <v>81</v>
      </c>
      <c r="J138" s="57" t="s">
        <v>222</v>
      </c>
      <c r="K138" s="121" t="s">
        <v>101</v>
      </c>
      <c r="L138" s="72">
        <v>1.2</v>
      </c>
      <c r="M138" s="72">
        <v>1.2</v>
      </c>
      <c r="N138" s="72">
        <v>1.2</v>
      </c>
      <c r="O138" s="72">
        <v>0</v>
      </c>
      <c r="P138" s="99">
        <v>0</v>
      </c>
      <c r="Q138" s="158">
        <v>0</v>
      </c>
    </row>
    <row r="139" spans="1:17" ht="220.5" x14ac:dyDescent="0.25">
      <c r="A139" s="15" t="s">
        <v>82</v>
      </c>
      <c r="B139" s="10" t="s">
        <v>85</v>
      </c>
      <c r="C139" s="10">
        <v>1</v>
      </c>
      <c r="D139" s="10" t="s">
        <v>83</v>
      </c>
      <c r="E139" s="10" t="s">
        <v>210</v>
      </c>
      <c r="F139" s="10" t="s">
        <v>221</v>
      </c>
      <c r="G139" s="10" t="s">
        <v>21</v>
      </c>
      <c r="H139" s="10" t="s">
        <v>19</v>
      </c>
      <c r="I139" s="10" t="s">
        <v>81</v>
      </c>
      <c r="J139" s="57" t="s">
        <v>222</v>
      </c>
      <c r="K139" s="121" t="s">
        <v>54</v>
      </c>
      <c r="L139" s="72">
        <v>287.89999999999998</v>
      </c>
      <c r="M139" s="72">
        <v>341.31700000000001</v>
      </c>
      <c r="N139" s="72">
        <v>350</v>
      </c>
      <c r="O139" s="72">
        <v>50</v>
      </c>
      <c r="P139" s="99">
        <v>50</v>
      </c>
      <c r="Q139" s="158">
        <v>0</v>
      </c>
    </row>
    <row r="140" spans="1:17" ht="220.5" x14ac:dyDescent="0.25">
      <c r="A140" s="15" t="s">
        <v>82</v>
      </c>
      <c r="B140" s="10" t="s">
        <v>122</v>
      </c>
      <c r="C140" s="10">
        <v>1</v>
      </c>
      <c r="D140" s="10" t="s">
        <v>83</v>
      </c>
      <c r="E140" s="10" t="s">
        <v>210</v>
      </c>
      <c r="F140" s="10" t="s">
        <v>221</v>
      </c>
      <c r="G140" s="10" t="s">
        <v>21</v>
      </c>
      <c r="H140" s="10" t="s">
        <v>19</v>
      </c>
      <c r="I140" s="10" t="s">
        <v>81</v>
      </c>
      <c r="J140" s="57" t="s">
        <v>222</v>
      </c>
      <c r="K140" s="121" t="s">
        <v>223</v>
      </c>
      <c r="L140" s="72">
        <v>5</v>
      </c>
      <c r="M140" s="72">
        <v>5</v>
      </c>
      <c r="N140" s="72">
        <v>10</v>
      </c>
      <c r="O140" s="72">
        <v>0</v>
      </c>
      <c r="P140" s="99">
        <v>0</v>
      </c>
      <c r="Q140" s="158">
        <v>0</v>
      </c>
    </row>
    <row r="141" spans="1:17" ht="76.5" customHeight="1" x14ac:dyDescent="0.25">
      <c r="A141" s="15" t="s">
        <v>82</v>
      </c>
      <c r="B141" s="10" t="s">
        <v>248</v>
      </c>
      <c r="C141" s="10">
        <v>1</v>
      </c>
      <c r="D141" s="10" t="s">
        <v>83</v>
      </c>
      <c r="E141" s="10" t="s">
        <v>210</v>
      </c>
      <c r="F141" s="10" t="s">
        <v>221</v>
      </c>
      <c r="G141" s="10" t="s">
        <v>21</v>
      </c>
      <c r="H141" s="10" t="s">
        <v>19</v>
      </c>
      <c r="I141" s="10" t="s">
        <v>81</v>
      </c>
      <c r="J141" s="57" t="s">
        <v>222</v>
      </c>
      <c r="K141" s="121" t="s">
        <v>249</v>
      </c>
      <c r="L141" s="72">
        <v>0</v>
      </c>
      <c r="M141" s="72">
        <v>0</v>
      </c>
      <c r="N141" s="72">
        <v>0</v>
      </c>
      <c r="O141" s="72">
        <v>0</v>
      </c>
      <c r="P141" s="99">
        <v>0</v>
      </c>
      <c r="Q141" s="158">
        <v>0</v>
      </c>
    </row>
    <row r="142" spans="1:17" ht="220.5" x14ac:dyDescent="0.25">
      <c r="A142" s="15" t="s">
        <v>82</v>
      </c>
      <c r="B142" s="10" t="s">
        <v>87</v>
      </c>
      <c r="C142" s="10">
        <v>1</v>
      </c>
      <c r="D142" s="10" t="s">
        <v>83</v>
      </c>
      <c r="E142" s="10" t="s">
        <v>210</v>
      </c>
      <c r="F142" s="10" t="s">
        <v>221</v>
      </c>
      <c r="G142" s="10" t="s">
        <v>21</v>
      </c>
      <c r="H142" s="10" t="s">
        <v>19</v>
      </c>
      <c r="I142" s="10" t="s">
        <v>81</v>
      </c>
      <c r="J142" s="57" t="s">
        <v>222</v>
      </c>
      <c r="K142" s="121" t="s">
        <v>77</v>
      </c>
      <c r="L142" s="72">
        <v>0</v>
      </c>
      <c r="M142" s="72">
        <v>0</v>
      </c>
      <c r="N142" s="72">
        <v>0</v>
      </c>
      <c r="O142" s="72">
        <v>0</v>
      </c>
      <c r="P142" s="99">
        <v>0</v>
      </c>
      <c r="Q142" s="158">
        <v>0</v>
      </c>
    </row>
    <row r="143" spans="1:17" ht="220.5" x14ac:dyDescent="0.25">
      <c r="A143" s="15" t="s">
        <v>82</v>
      </c>
      <c r="B143" s="10" t="s">
        <v>89</v>
      </c>
      <c r="C143" s="10">
        <v>1</v>
      </c>
      <c r="D143" s="10" t="s">
        <v>83</v>
      </c>
      <c r="E143" s="10" t="s">
        <v>210</v>
      </c>
      <c r="F143" s="10" t="s">
        <v>221</v>
      </c>
      <c r="G143" s="10" t="s">
        <v>21</v>
      </c>
      <c r="H143" s="10" t="s">
        <v>19</v>
      </c>
      <c r="I143" s="10" t="s">
        <v>81</v>
      </c>
      <c r="J143" s="15" t="s">
        <v>222</v>
      </c>
      <c r="K143" s="128" t="s">
        <v>151</v>
      </c>
      <c r="L143" s="72">
        <v>0</v>
      </c>
      <c r="M143" s="72">
        <v>0</v>
      </c>
      <c r="N143" s="72">
        <v>0</v>
      </c>
      <c r="O143" s="72">
        <v>0</v>
      </c>
      <c r="P143" s="99">
        <v>0</v>
      </c>
      <c r="Q143" s="158">
        <v>0</v>
      </c>
    </row>
    <row r="144" spans="1:17" ht="220.5" x14ac:dyDescent="0.25">
      <c r="A144" s="15" t="s">
        <v>82</v>
      </c>
      <c r="B144" s="10" t="s">
        <v>129</v>
      </c>
      <c r="C144" s="10">
        <v>1</v>
      </c>
      <c r="D144" s="10" t="s">
        <v>83</v>
      </c>
      <c r="E144" s="10" t="s">
        <v>210</v>
      </c>
      <c r="F144" s="10" t="s">
        <v>221</v>
      </c>
      <c r="G144" s="10" t="s">
        <v>21</v>
      </c>
      <c r="H144" s="10" t="s">
        <v>19</v>
      </c>
      <c r="I144" s="10" t="s">
        <v>81</v>
      </c>
      <c r="J144" s="57" t="s">
        <v>222</v>
      </c>
      <c r="K144" s="111" t="s">
        <v>152</v>
      </c>
      <c r="L144" s="72">
        <v>0</v>
      </c>
      <c r="M144" s="72">
        <v>0</v>
      </c>
      <c r="N144" s="72">
        <v>0</v>
      </c>
      <c r="O144" s="72">
        <v>0</v>
      </c>
      <c r="P144" s="99">
        <v>0</v>
      </c>
      <c r="Q144" s="158">
        <v>0</v>
      </c>
    </row>
    <row r="145" spans="1:20" ht="220.5" x14ac:dyDescent="0.25">
      <c r="A145" s="15" t="s">
        <v>82</v>
      </c>
      <c r="B145" s="10" t="s">
        <v>107</v>
      </c>
      <c r="C145" s="10">
        <v>1</v>
      </c>
      <c r="D145" s="10" t="s">
        <v>83</v>
      </c>
      <c r="E145" s="10" t="s">
        <v>210</v>
      </c>
      <c r="F145" s="10" t="s">
        <v>221</v>
      </c>
      <c r="G145" s="10" t="s">
        <v>21</v>
      </c>
      <c r="H145" s="10" t="s">
        <v>19</v>
      </c>
      <c r="I145" s="10" t="s">
        <v>81</v>
      </c>
      <c r="J145" s="57" t="s">
        <v>222</v>
      </c>
      <c r="K145" s="121" t="s">
        <v>109</v>
      </c>
      <c r="L145" s="72">
        <v>151.4</v>
      </c>
      <c r="M145" s="72">
        <v>151.47800000000001</v>
      </c>
      <c r="N145" s="72">
        <v>180</v>
      </c>
      <c r="O145" s="72">
        <v>50</v>
      </c>
      <c r="P145" s="99">
        <v>50</v>
      </c>
      <c r="Q145" s="158">
        <v>0</v>
      </c>
    </row>
    <row r="146" spans="1:20" ht="220.5" x14ac:dyDescent="0.25">
      <c r="A146" s="15" t="s">
        <v>82</v>
      </c>
      <c r="B146" s="10" t="s">
        <v>120</v>
      </c>
      <c r="C146" s="10">
        <v>1</v>
      </c>
      <c r="D146" s="10" t="s">
        <v>83</v>
      </c>
      <c r="E146" s="10" t="s">
        <v>210</v>
      </c>
      <c r="F146" s="10" t="s">
        <v>221</v>
      </c>
      <c r="G146" s="10" t="s">
        <v>21</v>
      </c>
      <c r="H146" s="10" t="s">
        <v>19</v>
      </c>
      <c r="I146" s="10" t="s">
        <v>81</v>
      </c>
      <c r="J146" s="57" t="s">
        <v>222</v>
      </c>
      <c r="K146" s="129" t="s">
        <v>153</v>
      </c>
      <c r="L146" s="72">
        <v>0</v>
      </c>
      <c r="M146" s="72">
        <v>0</v>
      </c>
      <c r="N146" s="72">
        <v>0</v>
      </c>
      <c r="O146" s="72">
        <v>0</v>
      </c>
      <c r="P146" s="99">
        <v>0</v>
      </c>
      <c r="Q146" s="158">
        <v>0</v>
      </c>
    </row>
    <row r="147" spans="1:20" ht="220.5" x14ac:dyDescent="0.25">
      <c r="A147" s="15" t="s">
        <v>82</v>
      </c>
      <c r="B147" s="10" t="s">
        <v>37</v>
      </c>
      <c r="C147" s="10">
        <v>1</v>
      </c>
      <c r="D147" s="10" t="s">
        <v>83</v>
      </c>
      <c r="E147" s="10" t="s">
        <v>210</v>
      </c>
      <c r="F147" s="10" t="s">
        <v>224</v>
      </c>
      <c r="G147" s="10" t="s">
        <v>21</v>
      </c>
      <c r="H147" s="10" t="s">
        <v>19</v>
      </c>
      <c r="I147" s="10" t="s">
        <v>81</v>
      </c>
      <c r="J147" s="115" t="s">
        <v>225</v>
      </c>
      <c r="K147" s="56" t="s">
        <v>153</v>
      </c>
      <c r="L147" s="72">
        <v>3.9</v>
      </c>
      <c r="M147" s="72">
        <v>3.9169999999999998</v>
      </c>
      <c r="N147" s="72">
        <v>3.9</v>
      </c>
      <c r="O147" s="72">
        <v>0</v>
      </c>
      <c r="P147" s="99">
        <v>0</v>
      </c>
      <c r="Q147" s="158">
        <v>0</v>
      </c>
    </row>
    <row r="148" spans="1:20" ht="173.25" x14ac:dyDescent="0.25">
      <c r="A148" s="15" t="s">
        <v>82</v>
      </c>
      <c r="B148" s="74" t="s">
        <v>107</v>
      </c>
      <c r="C148" s="74" t="s">
        <v>35</v>
      </c>
      <c r="D148" s="74" t="s">
        <v>83</v>
      </c>
      <c r="E148" s="74" t="s">
        <v>55</v>
      </c>
      <c r="F148" s="74" t="s">
        <v>287</v>
      </c>
      <c r="G148" s="74" t="s">
        <v>21</v>
      </c>
      <c r="H148" s="74" t="s">
        <v>19</v>
      </c>
      <c r="I148" s="74" t="s">
        <v>81</v>
      </c>
      <c r="J148" s="151" t="s">
        <v>288</v>
      </c>
      <c r="K148" s="121" t="s">
        <v>109</v>
      </c>
      <c r="L148" s="95">
        <v>7.4</v>
      </c>
      <c r="M148" s="72">
        <v>7.4390000000000001</v>
      </c>
      <c r="N148" s="72">
        <v>7.4390000000000001</v>
      </c>
      <c r="O148" s="72">
        <v>10</v>
      </c>
      <c r="P148" s="99">
        <v>20</v>
      </c>
      <c r="Q148" s="158">
        <v>30</v>
      </c>
    </row>
    <row r="149" spans="1:20" ht="189" x14ac:dyDescent="0.25">
      <c r="A149" s="15"/>
      <c r="B149" s="79" t="s">
        <v>18</v>
      </c>
      <c r="C149" s="79" t="s">
        <v>35</v>
      </c>
      <c r="D149" s="79" t="s">
        <v>83</v>
      </c>
      <c r="E149" s="79" t="s">
        <v>51</v>
      </c>
      <c r="F149" s="79" t="s">
        <v>24</v>
      </c>
      <c r="G149" s="79" t="s">
        <v>17</v>
      </c>
      <c r="H149" s="79" t="s">
        <v>19</v>
      </c>
      <c r="I149" s="79" t="s">
        <v>81</v>
      </c>
      <c r="J149" s="149" t="s">
        <v>273</v>
      </c>
      <c r="K149" s="150"/>
      <c r="L149" s="71">
        <f t="shared" ref="L149" si="57">SUM(L150:L151)</f>
        <v>169</v>
      </c>
      <c r="M149" s="71">
        <f>SUM(M150:M151)</f>
        <v>27.991</v>
      </c>
      <c r="N149" s="71">
        <f t="shared" ref="N149:Q149" si="58">SUM(N150:N151)</f>
        <v>100</v>
      </c>
      <c r="O149" s="71">
        <f t="shared" si="58"/>
        <v>100</v>
      </c>
      <c r="P149" s="71">
        <f t="shared" si="58"/>
        <v>100</v>
      </c>
      <c r="Q149" s="71">
        <f t="shared" si="58"/>
        <v>100</v>
      </c>
    </row>
    <row r="150" spans="1:20" ht="173.25" x14ac:dyDescent="0.25">
      <c r="A150" s="15"/>
      <c r="B150" s="74" t="s">
        <v>107</v>
      </c>
      <c r="C150" s="74" t="s">
        <v>35</v>
      </c>
      <c r="D150" s="74" t="s">
        <v>83</v>
      </c>
      <c r="E150" s="74" t="s">
        <v>51</v>
      </c>
      <c r="F150" s="74" t="s">
        <v>24</v>
      </c>
      <c r="G150" s="74" t="s">
        <v>43</v>
      </c>
      <c r="H150" s="74" t="s">
        <v>19</v>
      </c>
      <c r="I150" s="74" t="s">
        <v>81</v>
      </c>
      <c r="J150" s="152" t="s">
        <v>273</v>
      </c>
      <c r="K150" s="121" t="s">
        <v>109</v>
      </c>
      <c r="L150" s="95">
        <v>150</v>
      </c>
      <c r="M150" s="72">
        <v>0</v>
      </c>
      <c r="N150" s="72">
        <v>50</v>
      </c>
      <c r="O150" s="72">
        <v>50</v>
      </c>
      <c r="P150" s="99">
        <v>50</v>
      </c>
      <c r="Q150" s="158">
        <v>50</v>
      </c>
    </row>
    <row r="151" spans="1:20" ht="173.25" x14ac:dyDescent="0.25">
      <c r="A151" s="15"/>
      <c r="B151" s="74" t="s">
        <v>120</v>
      </c>
      <c r="C151" s="74" t="s">
        <v>35</v>
      </c>
      <c r="D151" s="74" t="s">
        <v>83</v>
      </c>
      <c r="E151" s="74" t="s">
        <v>51</v>
      </c>
      <c r="F151" s="74" t="s">
        <v>24</v>
      </c>
      <c r="G151" s="74" t="s">
        <v>43</v>
      </c>
      <c r="H151" s="74" t="s">
        <v>19</v>
      </c>
      <c r="I151" s="74" t="s">
        <v>81</v>
      </c>
      <c r="J151" s="112" t="s">
        <v>273</v>
      </c>
      <c r="K151" s="148" t="s">
        <v>153</v>
      </c>
      <c r="L151" s="95">
        <v>19</v>
      </c>
      <c r="M151" s="72">
        <v>27.991</v>
      </c>
      <c r="N151" s="72">
        <v>50</v>
      </c>
      <c r="O151" s="72">
        <v>50</v>
      </c>
      <c r="P151" s="99">
        <v>50</v>
      </c>
      <c r="Q151" s="158">
        <v>50</v>
      </c>
    </row>
    <row r="152" spans="1:20" ht="267.75" x14ac:dyDescent="0.25">
      <c r="A152" s="15" t="s">
        <v>82</v>
      </c>
      <c r="B152" s="20" t="s">
        <v>18</v>
      </c>
      <c r="C152" s="20" t="s">
        <v>35</v>
      </c>
      <c r="D152" s="20" t="s">
        <v>83</v>
      </c>
      <c r="E152" s="20" t="s">
        <v>51</v>
      </c>
      <c r="F152" s="20" t="s">
        <v>209</v>
      </c>
      <c r="G152" s="20" t="s">
        <v>17</v>
      </c>
      <c r="H152" s="20" t="s">
        <v>19</v>
      </c>
      <c r="I152" s="20" t="s">
        <v>81</v>
      </c>
      <c r="J152" s="141" t="s">
        <v>217</v>
      </c>
      <c r="K152" s="142"/>
      <c r="L152" s="71">
        <f>SUM(L153:L154)</f>
        <v>77.7</v>
      </c>
      <c r="M152" s="71">
        <f>SUM(M153:M154)</f>
        <v>33.648000000000003</v>
      </c>
      <c r="N152" s="71">
        <f t="shared" ref="N152:Q152" si="59">SUM(N153:N154)</f>
        <v>33.6</v>
      </c>
      <c r="O152" s="71">
        <f t="shared" si="59"/>
        <v>430</v>
      </c>
      <c r="P152" s="71">
        <f t="shared" si="59"/>
        <v>430</v>
      </c>
      <c r="Q152" s="71">
        <f t="shared" si="59"/>
        <v>430</v>
      </c>
    </row>
    <row r="153" spans="1:20" ht="189" x14ac:dyDescent="0.25">
      <c r="A153" s="15" t="s">
        <v>82</v>
      </c>
      <c r="B153" s="10" t="s">
        <v>107</v>
      </c>
      <c r="C153" s="10" t="s">
        <v>35</v>
      </c>
      <c r="D153" s="10" t="s">
        <v>83</v>
      </c>
      <c r="E153" s="10" t="s">
        <v>51</v>
      </c>
      <c r="F153" s="10" t="s">
        <v>209</v>
      </c>
      <c r="G153" s="10" t="s">
        <v>43</v>
      </c>
      <c r="H153" s="10" t="s">
        <v>19</v>
      </c>
      <c r="I153" s="10" t="s">
        <v>81</v>
      </c>
      <c r="J153" s="110" t="s">
        <v>208</v>
      </c>
      <c r="K153" s="140" t="s">
        <v>109</v>
      </c>
      <c r="L153" s="72">
        <v>57.7</v>
      </c>
      <c r="M153" s="72">
        <v>3.6480000000000001</v>
      </c>
      <c r="N153" s="72">
        <v>3.6</v>
      </c>
      <c r="O153" s="72">
        <v>400</v>
      </c>
      <c r="P153" s="99">
        <v>400</v>
      </c>
      <c r="Q153" s="158">
        <v>400</v>
      </c>
    </row>
    <row r="154" spans="1:20" ht="189" x14ac:dyDescent="0.25">
      <c r="A154" s="15"/>
      <c r="B154" s="10" t="s">
        <v>289</v>
      </c>
      <c r="C154" s="10" t="s">
        <v>35</v>
      </c>
      <c r="D154" s="10" t="s">
        <v>83</v>
      </c>
      <c r="E154" s="10" t="s">
        <v>51</v>
      </c>
      <c r="F154" s="10" t="s">
        <v>209</v>
      </c>
      <c r="G154" s="10" t="s">
        <v>43</v>
      </c>
      <c r="H154" s="10" t="s">
        <v>19</v>
      </c>
      <c r="I154" s="10" t="s">
        <v>81</v>
      </c>
      <c r="J154" s="112" t="s">
        <v>208</v>
      </c>
      <c r="K154" s="140" t="s">
        <v>290</v>
      </c>
      <c r="L154" s="72">
        <v>20</v>
      </c>
      <c r="M154" s="72">
        <v>30</v>
      </c>
      <c r="N154" s="72">
        <v>30</v>
      </c>
      <c r="O154" s="72">
        <v>30</v>
      </c>
      <c r="P154" s="99">
        <v>30</v>
      </c>
      <c r="Q154" s="158">
        <v>30</v>
      </c>
    </row>
    <row r="155" spans="1:20" ht="47.25" x14ac:dyDescent="0.25">
      <c r="A155" s="15" t="s">
        <v>90</v>
      </c>
      <c r="B155" s="10" t="s">
        <v>18</v>
      </c>
      <c r="C155" s="20" t="s">
        <v>35</v>
      </c>
      <c r="D155" s="20" t="s">
        <v>91</v>
      </c>
      <c r="E155" s="20" t="s">
        <v>17</v>
      </c>
      <c r="F155" s="20" t="s">
        <v>18</v>
      </c>
      <c r="G155" s="20" t="s">
        <v>17</v>
      </c>
      <c r="H155" s="20" t="s">
        <v>19</v>
      </c>
      <c r="I155" s="20" t="s">
        <v>18</v>
      </c>
      <c r="J155" s="58"/>
      <c r="K155" s="120"/>
      <c r="L155" s="64">
        <f t="shared" ref="L155:Q156" si="60">SUM(L156)</f>
        <v>0</v>
      </c>
      <c r="M155" s="64">
        <f t="shared" si="60"/>
        <v>134.715</v>
      </c>
      <c r="N155" s="64">
        <f t="shared" si="60"/>
        <v>0</v>
      </c>
      <c r="O155" s="64">
        <f t="shared" si="60"/>
        <v>0</v>
      </c>
      <c r="P155" s="103">
        <f t="shared" si="60"/>
        <v>0</v>
      </c>
      <c r="Q155" s="103">
        <f t="shared" si="60"/>
        <v>0</v>
      </c>
    </row>
    <row r="156" spans="1:20" s="8" customFormat="1" ht="31.5" x14ac:dyDescent="0.25">
      <c r="A156" s="15" t="s">
        <v>124</v>
      </c>
      <c r="B156" s="10" t="s">
        <v>18</v>
      </c>
      <c r="C156" s="20" t="s">
        <v>35</v>
      </c>
      <c r="D156" s="20" t="s">
        <v>91</v>
      </c>
      <c r="E156" s="20" t="s">
        <v>21</v>
      </c>
      <c r="F156" s="20" t="s">
        <v>18</v>
      </c>
      <c r="G156" s="20" t="s">
        <v>17</v>
      </c>
      <c r="H156" s="20" t="s">
        <v>19</v>
      </c>
      <c r="I156" s="20" t="s">
        <v>92</v>
      </c>
      <c r="J156" s="15" t="s">
        <v>124</v>
      </c>
      <c r="K156" s="120"/>
      <c r="L156" s="39">
        <f t="shared" si="60"/>
        <v>0</v>
      </c>
      <c r="M156" s="39">
        <f t="shared" si="60"/>
        <v>134.715</v>
      </c>
      <c r="N156" s="39">
        <f t="shared" si="60"/>
        <v>0</v>
      </c>
      <c r="O156" s="39">
        <f t="shared" si="60"/>
        <v>0</v>
      </c>
      <c r="P156" s="98">
        <f t="shared" si="60"/>
        <v>0</v>
      </c>
      <c r="Q156" s="98">
        <f t="shared" si="60"/>
        <v>0</v>
      </c>
      <c r="S156"/>
      <c r="T156"/>
    </row>
    <row r="157" spans="1:20" ht="117.75" customHeight="1" x14ac:dyDescent="0.25">
      <c r="A157" s="15" t="s">
        <v>125</v>
      </c>
      <c r="B157" s="10" t="s">
        <v>107</v>
      </c>
      <c r="C157" s="10" t="s">
        <v>35</v>
      </c>
      <c r="D157" s="10" t="s">
        <v>91</v>
      </c>
      <c r="E157" s="10" t="s">
        <v>21</v>
      </c>
      <c r="F157" s="10" t="s">
        <v>48</v>
      </c>
      <c r="G157" s="10" t="s">
        <v>43</v>
      </c>
      <c r="H157" s="10" t="s">
        <v>19</v>
      </c>
      <c r="I157" s="10" t="s">
        <v>92</v>
      </c>
      <c r="J157" s="57" t="s">
        <v>136</v>
      </c>
      <c r="K157" s="121" t="s">
        <v>123</v>
      </c>
      <c r="L157" s="72">
        <v>0</v>
      </c>
      <c r="M157" s="72">
        <v>134.715</v>
      </c>
      <c r="N157" s="72">
        <v>0</v>
      </c>
      <c r="O157" s="72">
        <v>0</v>
      </c>
      <c r="P157" s="99">
        <v>0</v>
      </c>
      <c r="Q157" s="158">
        <v>0</v>
      </c>
      <c r="T157" s="8"/>
    </row>
    <row r="158" spans="1:20" ht="116.25" customHeight="1" x14ac:dyDescent="0.25">
      <c r="A158" s="15" t="s">
        <v>93</v>
      </c>
      <c r="B158" s="22">
        <v>0</v>
      </c>
      <c r="C158" s="23">
        <v>2</v>
      </c>
      <c r="D158" s="24">
        <v>0</v>
      </c>
      <c r="E158" s="24">
        <v>0</v>
      </c>
      <c r="F158" s="22">
        <v>0</v>
      </c>
      <c r="G158" s="24">
        <v>0</v>
      </c>
      <c r="H158" s="25">
        <v>0</v>
      </c>
      <c r="I158" s="22">
        <v>0</v>
      </c>
      <c r="J158" s="15" t="s">
        <v>94</v>
      </c>
      <c r="K158" s="120"/>
      <c r="L158" s="70">
        <f t="shared" ref="L158:Q158" si="61">SUM(L159,L193,L195,L201)</f>
        <v>1470651.9339999999</v>
      </c>
      <c r="M158" s="70">
        <f t="shared" si="61"/>
        <v>969269.94400000002</v>
      </c>
      <c r="N158" s="70">
        <f t="shared" si="61"/>
        <v>1478684.42</v>
      </c>
      <c r="O158" s="161">
        <f t="shared" si="61"/>
        <v>1409492.1</v>
      </c>
      <c r="P158" s="161">
        <f t="shared" si="61"/>
        <v>1245109</v>
      </c>
      <c r="Q158" s="161">
        <f t="shared" si="61"/>
        <v>1183938.6000000001</v>
      </c>
      <c r="S158" s="8"/>
    </row>
    <row r="159" spans="1:20" ht="110.25" x14ac:dyDescent="0.25">
      <c r="A159" s="15" t="s">
        <v>94</v>
      </c>
      <c r="B159" s="22">
        <v>0</v>
      </c>
      <c r="C159" s="23">
        <v>2</v>
      </c>
      <c r="D159" s="24">
        <v>2</v>
      </c>
      <c r="E159" s="24">
        <v>0</v>
      </c>
      <c r="F159" s="22">
        <v>0</v>
      </c>
      <c r="G159" s="24">
        <v>0</v>
      </c>
      <c r="H159" s="25">
        <v>0</v>
      </c>
      <c r="I159" s="22">
        <v>0</v>
      </c>
      <c r="J159" s="15" t="s">
        <v>94</v>
      </c>
      <c r="K159" s="130"/>
      <c r="L159" s="39">
        <f t="shared" ref="L159:Q159" si="62">SUM(L160,L165,L175,L187)</f>
        <v>1467215.3879999998</v>
      </c>
      <c r="M159" s="39">
        <f t="shared" si="62"/>
        <v>965892.47199999995</v>
      </c>
      <c r="N159" s="39">
        <f t="shared" si="62"/>
        <v>1475307</v>
      </c>
      <c r="O159" s="146">
        <f t="shared" si="62"/>
        <v>1409492.1</v>
      </c>
      <c r="P159" s="146">
        <f t="shared" si="62"/>
        <v>1245109</v>
      </c>
      <c r="Q159" s="146">
        <f t="shared" si="62"/>
        <v>1183938.6000000001</v>
      </c>
    </row>
    <row r="160" spans="1:20" ht="149.25" customHeight="1" x14ac:dyDescent="0.25">
      <c r="A160" s="63" t="s">
        <v>264</v>
      </c>
      <c r="B160" s="82">
        <v>905</v>
      </c>
      <c r="C160" s="83">
        <v>2</v>
      </c>
      <c r="D160" s="84">
        <v>2</v>
      </c>
      <c r="E160" s="84">
        <v>10</v>
      </c>
      <c r="F160" s="85">
        <v>0</v>
      </c>
      <c r="G160" s="84">
        <v>0</v>
      </c>
      <c r="H160" s="86">
        <v>0</v>
      </c>
      <c r="I160" s="85">
        <v>150</v>
      </c>
      <c r="J160" s="57" t="s">
        <v>264</v>
      </c>
      <c r="K160" s="131" t="s">
        <v>97</v>
      </c>
      <c r="L160" s="40">
        <f>SUM(L161:L164)</f>
        <v>204579.4</v>
      </c>
      <c r="M160" s="40">
        <f>SUM(M161:M164)</f>
        <v>177965.7</v>
      </c>
      <c r="N160" s="40">
        <f t="shared" ref="N160:Q160" si="63">SUM(N161:N164)</f>
        <v>208931.3</v>
      </c>
      <c r="O160" s="162">
        <f t="shared" si="63"/>
        <v>204385.8</v>
      </c>
      <c r="P160" s="162">
        <f t="shared" si="63"/>
        <v>181351.7</v>
      </c>
      <c r="Q160" s="162">
        <f t="shared" si="63"/>
        <v>184159.6</v>
      </c>
    </row>
    <row r="161" spans="1:20" ht="110.25" x14ac:dyDescent="0.25">
      <c r="A161" s="15" t="s">
        <v>95</v>
      </c>
      <c r="B161" s="30">
        <v>905</v>
      </c>
      <c r="C161" s="41">
        <v>2</v>
      </c>
      <c r="D161" s="42">
        <v>2</v>
      </c>
      <c r="E161" s="42">
        <v>15</v>
      </c>
      <c r="F161" s="43">
        <v>1</v>
      </c>
      <c r="G161" s="42">
        <v>5</v>
      </c>
      <c r="H161" s="44">
        <v>0</v>
      </c>
      <c r="I161" s="30">
        <v>150</v>
      </c>
      <c r="J161" s="57" t="s">
        <v>135</v>
      </c>
      <c r="K161" s="131" t="s">
        <v>97</v>
      </c>
      <c r="L161" s="45">
        <v>185805.3</v>
      </c>
      <c r="M161" s="45">
        <v>154839.70000000001</v>
      </c>
      <c r="N161" s="45">
        <v>185805.3</v>
      </c>
      <c r="O161" s="163">
        <v>204385.8</v>
      </c>
      <c r="P161" s="164">
        <v>181351.7</v>
      </c>
      <c r="Q161" s="165">
        <v>184159.6</v>
      </c>
      <c r="R161" s="8"/>
    </row>
    <row r="162" spans="1:20" ht="110.25" x14ac:dyDescent="0.25">
      <c r="A162" s="15" t="s">
        <v>95</v>
      </c>
      <c r="B162" s="30">
        <v>905</v>
      </c>
      <c r="C162" s="41">
        <v>2</v>
      </c>
      <c r="D162" s="42">
        <v>2</v>
      </c>
      <c r="E162" s="42">
        <v>15</v>
      </c>
      <c r="F162" s="43">
        <v>2</v>
      </c>
      <c r="G162" s="42">
        <v>5</v>
      </c>
      <c r="H162" s="44">
        <v>0</v>
      </c>
      <c r="I162" s="30">
        <v>150</v>
      </c>
      <c r="J162" s="57" t="s">
        <v>135</v>
      </c>
      <c r="K162" s="131" t="s">
        <v>97</v>
      </c>
      <c r="L162" s="45">
        <v>0</v>
      </c>
      <c r="M162" s="45">
        <v>4190.3999999999996</v>
      </c>
      <c r="N162" s="45">
        <v>4190.3999999999996</v>
      </c>
      <c r="O162" s="163">
        <v>0</v>
      </c>
      <c r="P162" s="164">
        <v>0</v>
      </c>
      <c r="Q162" s="165">
        <v>0</v>
      </c>
      <c r="R162" s="8"/>
    </row>
    <row r="163" spans="1:20" ht="78.75" x14ac:dyDescent="0.25">
      <c r="A163" s="15" t="s">
        <v>95</v>
      </c>
      <c r="B163" s="30">
        <v>902</v>
      </c>
      <c r="C163" s="41">
        <v>2</v>
      </c>
      <c r="D163" s="42">
        <v>2</v>
      </c>
      <c r="E163" s="42">
        <v>19</v>
      </c>
      <c r="F163" s="43">
        <v>999</v>
      </c>
      <c r="G163" s="42">
        <v>5</v>
      </c>
      <c r="H163" s="44">
        <v>0</v>
      </c>
      <c r="I163" s="30">
        <v>150</v>
      </c>
      <c r="J163" s="57" t="s">
        <v>265</v>
      </c>
      <c r="K163" s="121" t="s">
        <v>109</v>
      </c>
      <c r="L163" s="45">
        <v>18774.099999999999</v>
      </c>
      <c r="M163" s="45">
        <v>18774.099999999999</v>
      </c>
      <c r="N163" s="45">
        <v>18774.099999999999</v>
      </c>
      <c r="O163" s="163">
        <v>0</v>
      </c>
      <c r="P163" s="164">
        <v>0</v>
      </c>
      <c r="Q163" s="165">
        <v>0</v>
      </c>
      <c r="R163" s="8"/>
    </row>
    <row r="164" spans="1:20" ht="104.25" customHeight="1" x14ac:dyDescent="0.25">
      <c r="A164" s="15"/>
      <c r="B164" s="30">
        <v>905</v>
      </c>
      <c r="C164" s="41">
        <v>2</v>
      </c>
      <c r="D164" s="42">
        <v>2</v>
      </c>
      <c r="E164" s="42">
        <v>19</v>
      </c>
      <c r="F164" s="43">
        <v>999</v>
      </c>
      <c r="G164" s="42">
        <v>5</v>
      </c>
      <c r="H164" s="44">
        <v>0</v>
      </c>
      <c r="I164" s="30">
        <v>150</v>
      </c>
      <c r="J164" s="57" t="s">
        <v>265</v>
      </c>
      <c r="K164" s="131" t="s">
        <v>97</v>
      </c>
      <c r="L164" s="45">
        <v>0</v>
      </c>
      <c r="M164" s="45">
        <v>161.5</v>
      </c>
      <c r="N164" s="45">
        <v>161.5</v>
      </c>
      <c r="O164" s="163">
        <v>0</v>
      </c>
      <c r="P164" s="164">
        <v>0</v>
      </c>
      <c r="Q164" s="165">
        <v>0</v>
      </c>
      <c r="R164" s="8"/>
    </row>
    <row r="165" spans="1:20" ht="120" customHeight="1" x14ac:dyDescent="0.25">
      <c r="A165" s="15" t="s">
        <v>95</v>
      </c>
      <c r="B165" s="31">
        <v>0</v>
      </c>
      <c r="C165" s="32">
        <v>2</v>
      </c>
      <c r="D165" s="33">
        <v>2</v>
      </c>
      <c r="E165" s="33">
        <v>20</v>
      </c>
      <c r="F165" s="34">
        <v>0</v>
      </c>
      <c r="G165" s="33">
        <v>0</v>
      </c>
      <c r="H165" s="35">
        <v>0</v>
      </c>
      <c r="I165" s="31">
        <v>150</v>
      </c>
      <c r="J165" s="87" t="s">
        <v>170</v>
      </c>
      <c r="K165" s="132"/>
      <c r="L165" s="40">
        <f>SUM(L166:L174)</f>
        <v>254129.4</v>
      </c>
      <c r="M165" s="40">
        <f>SUM(M166:M174)</f>
        <v>100113.92200000001</v>
      </c>
      <c r="N165" s="40">
        <f t="shared" ref="N165:Q165" si="64">SUM(N166:N174)</f>
        <v>257689.7</v>
      </c>
      <c r="O165" s="162">
        <f t="shared" si="64"/>
        <v>230123.4</v>
      </c>
      <c r="P165" s="162">
        <f t="shared" si="64"/>
        <v>69269.100000000006</v>
      </c>
      <c r="Q165" s="162">
        <f t="shared" si="64"/>
        <v>19518.999999999996</v>
      </c>
    </row>
    <row r="166" spans="1:20" ht="120" customHeight="1" x14ac:dyDescent="0.25">
      <c r="A166" s="15"/>
      <c r="B166" s="30">
        <v>902</v>
      </c>
      <c r="C166" s="41">
        <v>2</v>
      </c>
      <c r="D166" s="42">
        <v>2</v>
      </c>
      <c r="E166" s="42">
        <v>20</v>
      </c>
      <c r="F166" s="43">
        <v>77</v>
      </c>
      <c r="G166" s="42">
        <v>5</v>
      </c>
      <c r="H166" s="44">
        <v>0</v>
      </c>
      <c r="I166" s="30">
        <v>150</v>
      </c>
      <c r="J166" s="87" t="s">
        <v>293</v>
      </c>
      <c r="K166" s="121" t="s">
        <v>109</v>
      </c>
      <c r="L166" s="45">
        <v>69244.2</v>
      </c>
      <c r="M166" s="45">
        <v>31427.4</v>
      </c>
      <c r="N166" s="45">
        <v>69244.2</v>
      </c>
      <c r="O166" s="163">
        <v>88239.1</v>
      </c>
      <c r="P166" s="163">
        <v>0</v>
      </c>
      <c r="Q166" s="163">
        <v>0</v>
      </c>
    </row>
    <row r="167" spans="1:20" ht="78.75" x14ac:dyDescent="0.25">
      <c r="A167" s="15" t="s">
        <v>95</v>
      </c>
      <c r="B167" s="21">
        <v>902</v>
      </c>
      <c r="C167" s="46">
        <v>2</v>
      </c>
      <c r="D167" s="47">
        <v>2</v>
      </c>
      <c r="E167" s="47">
        <v>25</v>
      </c>
      <c r="F167" s="21">
        <v>497</v>
      </c>
      <c r="G167" s="47">
        <v>5</v>
      </c>
      <c r="H167" s="48">
        <v>0</v>
      </c>
      <c r="I167" s="21">
        <v>150</v>
      </c>
      <c r="J167" s="57" t="s">
        <v>186</v>
      </c>
      <c r="K167" s="121" t="s">
        <v>109</v>
      </c>
      <c r="L167" s="72">
        <v>320.60000000000002</v>
      </c>
      <c r="M167" s="72">
        <v>320.52800000000002</v>
      </c>
      <c r="N167" s="72">
        <v>320.60000000000002</v>
      </c>
      <c r="O167" s="166">
        <v>701.7</v>
      </c>
      <c r="P167" s="167">
        <v>734.1</v>
      </c>
      <c r="Q167" s="165">
        <v>757.1</v>
      </c>
    </row>
    <row r="168" spans="1:20" ht="157.5" x14ac:dyDescent="0.25">
      <c r="A168" s="15" t="s">
        <v>95</v>
      </c>
      <c r="B168" s="21">
        <v>925</v>
      </c>
      <c r="C168" s="46">
        <v>2</v>
      </c>
      <c r="D168" s="47">
        <v>2</v>
      </c>
      <c r="E168" s="47">
        <v>25</v>
      </c>
      <c r="F168" s="21">
        <v>304</v>
      </c>
      <c r="G168" s="47">
        <v>5</v>
      </c>
      <c r="H168" s="48">
        <v>0</v>
      </c>
      <c r="I168" s="21">
        <v>150</v>
      </c>
      <c r="J168" s="112" t="s">
        <v>266</v>
      </c>
      <c r="K168" s="126" t="s">
        <v>153</v>
      </c>
      <c r="L168" s="72">
        <v>45193.5</v>
      </c>
      <c r="M168" s="72">
        <v>21076.400000000001</v>
      </c>
      <c r="N168" s="72">
        <v>48753.8</v>
      </c>
      <c r="O168" s="166">
        <v>57178.2</v>
      </c>
      <c r="P168" s="167">
        <v>54688.2</v>
      </c>
      <c r="Q168" s="165">
        <v>0</v>
      </c>
    </row>
    <row r="169" spans="1:20" ht="110.25" x14ac:dyDescent="0.25">
      <c r="A169" s="15" t="s">
        <v>95</v>
      </c>
      <c r="B169" s="36">
        <v>926</v>
      </c>
      <c r="C169" s="11">
        <v>2</v>
      </c>
      <c r="D169" s="51">
        <v>2</v>
      </c>
      <c r="E169" s="51">
        <v>25</v>
      </c>
      <c r="F169" s="36">
        <v>519</v>
      </c>
      <c r="G169" s="51">
        <v>5</v>
      </c>
      <c r="H169" s="52">
        <v>0</v>
      </c>
      <c r="I169" s="36">
        <v>150</v>
      </c>
      <c r="J169" s="57" t="s">
        <v>207</v>
      </c>
      <c r="K169" s="126" t="s">
        <v>154</v>
      </c>
      <c r="L169" s="72">
        <v>505.1</v>
      </c>
      <c r="M169" s="72">
        <v>505.1</v>
      </c>
      <c r="N169" s="72">
        <v>505.1</v>
      </c>
      <c r="O169" s="166">
        <v>505.1</v>
      </c>
      <c r="P169" s="167">
        <v>505.1</v>
      </c>
      <c r="Q169" s="165">
        <v>0</v>
      </c>
    </row>
    <row r="170" spans="1:20" ht="78.75" x14ac:dyDescent="0.25">
      <c r="A170" s="15" t="s">
        <v>95</v>
      </c>
      <c r="B170" s="21">
        <v>902</v>
      </c>
      <c r="C170" s="46">
        <v>2</v>
      </c>
      <c r="D170" s="47">
        <v>2</v>
      </c>
      <c r="E170" s="47">
        <v>29</v>
      </c>
      <c r="F170" s="21">
        <v>999</v>
      </c>
      <c r="G170" s="47">
        <v>5</v>
      </c>
      <c r="H170" s="48">
        <v>0</v>
      </c>
      <c r="I170" s="21">
        <v>150</v>
      </c>
      <c r="J170" s="57" t="s">
        <v>134</v>
      </c>
      <c r="K170" s="121" t="s">
        <v>109</v>
      </c>
      <c r="L170" s="72">
        <v>59066.7</v>
      </c>
      <c r="M170" s="72">
        <v>13038.664000000001</v>
      </c>
      <c r="N170" s="72">
        <v>59066.7</v>
      </c>
      <c r="O170" s="166">
        <v>65440.9</v>
      </c>
      <c r="P170" s="167">
        <v>0</v>
      </c>
      <c r="Q170" s="165">
        <v>0</v>
      </c>
    </row>
    <row r="171" spans="1:20" ht="110.25" x14ac:dyDescent="0.25">
      <c r="A171" s="15" t="s">
        <v>95</v>
      </c>
      <c r="B171" s="30">
        <v>905</v>
      </c>
      <c r="C171" s="41">
        <v>2</v>
      </c>
      <c r="D171" s="42">
        <v>2</v>
      </c>
      <c r="E171" s="42">
        <v>29</v>
      </c>
      <c r="F171" s="43">
        <v>999</v>
      </c>
      <c r="G171" s="42">
        <v>5</v>
      </c>
      <c r="H171" s="44">
        <v>0</v>
      </c>
      <c r="I171" s="30">
        <v>150</v>
      </c>
      <c r="J171" s="57" t="s">
        <v>134</v>
      </c>
      <c r="K171" s="121" t="s">
        <v>97</v>
      </c>
      <c r="L171" s="45">
        <v>0</v>
      </c>
      <c r="M171" s="45">
        <v>0</v>
      </c>
      <c r="N171" s="45">
        <v>0</v>
      </c>
      <c r="O171" s="163"/>
      <c r="P171" s="164">
        <v>0</v>
      </c>
      <c r="Q171" s="165">
        <v>0</v>
      </c>
    </row>
    <row r="172" spans="1:20" s="8" customFormat="1" ht="86.25" customHeight="1" x14ac:dyDescent="0.25">
      <c r="A172" s="15" t="s">
        <v>95</v>
      </c>
      <c r="B172" s="30">
        <v>925</v>
      </c>
      <c r="C172" s="50">
        <v>2</v>
      </c>
      <c r="D172" s="42">
        <v>2</v>
      </c>
      <c r="E172" s="42">
        <v>29</v>
      </c>
      <c r="F172" s="37">
        <v>999</v>
      </c>
      <c r="G172" s="42">
        <v>5</v>
      </c>
      <c r="H172" s="44">
        <v>0</v>
      </c>
      <c r="I172" s="30">
        <v>150</v>
      </c>
      <c r="J172" s="57" t="s">
        <v>134</v>
      </c>
      <c r="K172" s="126" t="s">
        <v>153</v>
      </c>
      <c r="L172" s="45">
        <v>40414.400000000001</v>
      </c>
      <c r="M172" s="45">
        <v>29411.666000000001</v>
      </c>
      <c r="N172" s="45">
        <v>40414.400000000001</v>
      </c>
      <c r="O172" s="163">
        <v>11898.4</v>
      </c>
      <c r="P172" s="164">
        <v>12148.1</v>
      </c>
      <c r="Q172" s="165">
        <v>17568.3</v>
      </c>
      <c r="R172"/>
      <c r="S172"/>
      <c r="T172"/>
    </row>
    <row r="173" spans="1:20" s="8" customFormat="1" ht="104.25" customHeight="1" x14ac:dyDescent="0.25">
      <c r="A173" s="15" t="s">
        <v>95</v>
      </c>
      <c r="B173" s="36">
        <v>926</v>
      </c>
      <c r="C173" s="11">
        <v>2</v>
      </c>
      <c r="D173" s="51">
        <v>2</v>
      </c>
      <c r="E173" s="51">
        <v>29</v>
      </c>
      <c r="F173" s="36">
        <v>999</v>
      </c>
      <c r="G173" s="51">
        <v>5</v>
      </c>
      <c r="H173" s="52">
        <v>0</v>
      </c>
      <c r="I173" s="36">
        <v>150</v>
      </c>
      <c r="J173" s="57" t="s">
        <v>134</v>
      </c>
      <c r="K173" s="126" t="s">
        <v>154</v>
      </c>
      <c r="L173" s="72">
        <v>0</v>
      </c>
      <c r="M173" s="72">
        <v>0</v>
      </c>
      <c r="N173" s="72">
        <v>0</v>
      </c>
      <c r="O173" s="166">
        <v>0</v>
      </c>
      <c r="P173" s="167">
        <v>0</v>
      </c>
      <c r="Q173" s="165">
        <v>0</v>
      </c>
      <c r="R173"/>
      <c r="S173"/>
    </row>
    <row r="174" spans="1:20" s="8" customFormat="1" ht="136.5" customHeight="1" x14ac:dyDescent="0.25">
      <c r="A174" s="15" t="s">
        <v>95</v>
      </c>
      <c r="B174" s="36">
        <v>929</v>
      </c>
      <c r="C174" s="11">
        <v>2</v>
      </c>
      <c r="D174" s="51">
        <v>2</v>
      </c>
      <c r="E174" s="51">
        <v>29</v>
      </c>
      <c r="F174" s="36">
        <v>999</v>
      </c>
      <c r="G174" s="51">
        <v>5</v>
      </c>
      <c r="H174" s="52">
        <v>0</v>
      </c>
      <c r="I174" s="36">
        <v>150</v>
      </c>
      <c r="J174" s="57" t="s">
        <v>134</v>
      </c>
      <c r="K174" s="126" t="s">
        <v>155</v>
      </c>
      <c r="L174" s="72">
        <v>39384.9</v>
      </c>
      <c r="M174" s="72">
        <v>4334.1639999999998</v>
      </c>
      <c r="N174" s="72">
        <v>39384.9</v>
      </c>
      <c r="O174" s="166">
        <v>6160</v>
      </c>
      <c r="P174" s="167">
        <v>1193.5999999999999</v>
      </c>
      <c r="Q174" s="165">
        <v>1193.5999999999999</v>
      </c>
      <c r="R174"/>
      <c r="S174"/>
    </row>
    <row r="175" spans="1:20" ht="78.75" x14ac:dyDescent="0.25">
      <c r="A175" s="15" t="s">
        <v>95</v>
      </c>
      <c r="B175" s="31">
        <v>0</v>
      </c>
      <c r="C175" s="38" t="s">
        <v>96</v>
      </c>
      <c r="D175" s="33">
        <v>2</v>
      </c>
      <c r="E175" s="33">
        <v>30</v>
      </c>
      <c r="F175" s="28">
        <v>0</v>
      </c>
      <c r="G175" s="33">
        <v>0</v>
      </c>
      <c r="H175" s="35">
        <v>0</v>
      </c>
      <c r="I175" s="31">
        <v>150</v>
      </c>
      <c r="J175" s="19" t="s">
        <v>171</v>
      </c>
      <c r="K175" s="133"/>
      <c r="L175" s="40">
        <f>SUM(L176:L186)</f>
        <v>984529.99999999988</v>
      </c>
      <c r="M175" s="40">
        <f>SUM(M176:M186)</f>
        <v>674759.98299999989</v>
      </c>
      <c r="N175" s="40">
        <f t="shared" ref="N175:Q175" si="65">SUM(N176:N186)</f>
        <v>984529.99999999988</v>
      </c>
      <c r="O175" s="162">
        <f t="shared" si="65"/>
        <v>974982.9</v>
      </c>
      <c r="P175" s="162">
        <f t="shared" si="65"/>
        <v>994488.2</v>
      </c>
      <c r="Q175" s="162">
        <f t="shared" si="65"/>
        <v>980260</v>
      </c>
      <c r="R175" s="8"/>
      <c r="S175" s="8"/>
      <c r="T175" s="8"/>
    </row>
    <row r="176" spans="1:20" ht="132.75" customHeight="1" x14ac:dyDescent="0.25">
      <c r="A176" s="15" t="s">
        <v>95</v>
      </c>
      <c r="B176" s="37">
        <v>902</v>
      </c>
      <c r="C176" s="17">
        <v>2</v>
      </c>
      <c r="D176" s="53">
        <v>2</v>
      </c>
      <c r="E176" s="53">
        <v>30</v>
      </c>
      <c r="F176" s="37">
        <v>24</v>
      </c>
      <c r="G176" s="53">
        <v>5</v>
      </c>
      <c r="H176" s="54">
        <v>0</v>
      </c>
      <c r="I176" s="37">
        <v>150</v>
      </c>
      <c r="J176" s="57" t="s">
        <v>133</v>
      </c>
      <c r="K176" s="133" t="s">
        <v>109</v>
      </c>
      <c r="L176" s="72">
        <v>107313.7</v>
      </c>
      <c r="M176" s="72">
        <v>49172.106</v>
      </c>
      <c r="N176" s="72">
        <v>107313.7</v>
      </c>
      <c r="O176" s="166">
        <v>73485.3</v>
      </c>
      <c r="P176" s="167">
        <v>84693.6</v>
      </c>
      <c r="Q176" s="165">
        <v>104039.2</v>
      </c>
    </row>
    <row r="177" spans="1:17" ht="110.25" x14ac:dyDescent="0.25">
      <c r="A177" s="15" t="s">
        <v>95</v>
      </c>
      <c r="B177" s="21">
        <v>925</v>
      </c>
      <c r="C177" s="10">
        <v>2</v>
      </c>
      <c r="D177" s="47">
        <v>2</v>
      </c>
      <c r="E177" s="47">
        <v>30</v>
      </c>
      <c r="F177" s="21">
        <v>24</v>
      </c>
      <c r="G177" s="47">
        <v>5</v>
      </c>
      <c r="H177" s="48">
        <v>0</v>
      </c>
      <c r="I177" s="21">
        <v>150</v>
      </c>
      <c r="J177" s="57" t="s">
        <v>133</v>
      </c>
      <c r="K177" s="56" t="s">
        <v>153</v>
      </c>
      <c r="L177" s="72">
        <v>700491.1</v>
      </c>
      <c r="M177" s="72">
        <v>506502.99</v>
      </c>
      <c r="N177" s="72">
        <v>700491.1</v>
      </c>
      <c r="O177" s="166">
        <v>703393.6</v>
      </c>
      <c r="P177" s="167">
        <v>703673.2</v>
      </c>
      <c r="Q177" s="165">
        <v>704185.6</v>
      </c>
    </row>
    <row r="178" spans="1:17" ht="94.5" x14ac:dyDescent="0.25">
      <c r="A178" s="15" t="s">
        <v>95</v>
      </c>
      <c r="B178" s="21">
        <v>926</v>
      </c>
      <c r="C178" s="55">
        <v>2</v>
      </c>
      <c r="D178" s="47">
        <v>2</v>
      </c>
      <c r="E178" s="47">
        <v>30</v>
      </c>
      <c r="F178" s="21">
        <v>24</v>
      </c>
      <c r="G178" s="47">
        <v>5</v>
      </c>
      <c r="H178" s="48">
        <v>0</v>
      </c>
      <c r="I178" s="21">
        <v>150</v>
      </c>
      <c r="J178" s="57" t="s">
        <v>133</v>
      </c>
      <c r="K178" s="126" t="s">
        <v>154</v>
      </c>
      <c r="L178" s="72">
        <v>99.6</v>
      </c>
      <c r="M178" s="72">
        <v>71.599999999999994</v>
      </c>
      <c r="N178" s="72">
        <v>99.6</v>
      </c>
      <c r="O178" s="166">
        <v>102.1</v>
      </c>
      <c r="P178" s="167">
        <v>106.2</v>
      </c>
      <c r="Q178" s="165">
        <v>110.4</v>
      </c>
    </row>
    <row r="179" spans="1:17" ht="94.5" x14ac:dyDescent="0.25">
      <c r="A179" s="15" t="s">
        <v>95</v>
      </c>
      <c r="B179" s="21">
        <v>929</v>
      </c>
      <c r="C179" s="55">
        <v>2</v>
      </c>
      <c r="D179" s="47">
        <v>2</v>
      </c>
      <c r="E179" s="47">
        <v>30</v>
      </c>
      <c r="F179" s="21">
        <v>24</v>
      </c>
      <c r="G179" s="47">
        <v>5</v>
      </c>
      <c r="H179" s="48">
        <v>0</v>
      </c>
      <c r="I179" s="21">
        <v>150</v>
      </c>
      <c r="J179" s="57" t="s">
        <v>133</v>
      </c>
      <c r="K179" s="126" t="s">
        <v>227</v>
      </c>
      <c r="L179" s="72">
        <v>625</v>
      </c>
      <c r="M179" s="72">
        <v>164.07</v>
      </c>
      <c r="N179" s="72">
        <v>625</v>
      </c>
      <c r="O179" s="166">
        <v>750</v>
      </c>
      <c r="P179" s="167">
        <v>750</v>
      </c>
      <c r="Q179" s="165">
        <v>750</v>
      </c>
    </row>
    <row r="180" spans="1:17" ht="126" x14ac:dyDescent="0.25">
      <c r="A180" s="15" t="s">
        <v>95</v>
      </c>
      <c r="B180" s="21">
        <v>902</v>
      </c>
      <c r="C180" s="55">
        <v>2</v>
      </c>
      <c r="D180" s="47">
        <v>2</v>
      </c>
      <c r="E180" s="47">
        <v>30</v>
      </c>
      <c r="F180" s="21">
        <v>27</v>
      </c>
      <c r="G180" s="47">
        <v>5</v>
      </c>
      <c r="H180" s="48">
        <v>0</v>
      </c>
      <c r="I180" s="21">
        <v>150</v>
      </c>
      <c r="J180" s="57" t="s">
        <v>196</v>
      </c>
      <c r="K180" s="133" t="s">
        <v>109</v>
      </c>
      <c r="L180" s="72">
        <v>0</v>
      </c>
      <c r="M180" s="72">
        <v>0</v>
      </c>
      <c r="N180" s="72">
        <v>0</v>
      </c>
      <c r="O180" s="166">
        <v>0</v>
      </c>
      <c r="P180" s="167">
        <v>0</v>
      </c>
      <c r="Q180" s="165">
        <v>0</v>
      </c>
    </row>
    <row r="181" spans="1:17" ht="295.5" customHeight="1" x14ac:dyDescent="0.25">
      <c r="A181" s="15" t="s">
        <v>95</v>
      </c>
      <c r="B181" s="30">
        <v>925</v>
      </c>
      <c r="C181" s="41">
        <v>2</v>
      </c>
      <c r="D181" s="42">
        <v>2</v>
      </c>
      <c r="E181" s="42">
        <v>30</v>
      </c>
      <c r="F181" s="43">
        <v>29</v>
      </c>
      <c r="G181" s="42">
        <v>5</v>
      </c>
      <c r="H181" s="44">
        <v>0</v>
      </c>
      <c r="I181" s="30">
        <v>150</v>
      </c>
      <c r="J181" s="57" t="s">
        <v>172</v>
      </c>
      <c r="K181" s="126" t="s">
        <v>153</v>
      </c>
      <c r="L181" s="72">
        <v>7734.7</v>
      </c>
      <c r="M181" s="72">
        <v>4722.3909999999996</v>
      </c>
      <c r="N181" s="72">
        <v>7734.7</v>
      </c>
      <c r="O181" s="166">
        <v>7428</v>
      </c>
      <c r="P181" s="167">
        <v>7428</v>
      </c>
      <c r="Q181" s="165">
        <v>7428</v>
      </c>
    </row>
    <row r="182" spans="1:17" ht="167.25" customHeight="1" x14ac:dyDescent="0.25">
      <c r="A182" s="65" t="s">
        <v>95</v>
      </c>
      <c r="B182" s="66">
        <v>902</v>
      </c>
      <c r="C182" s="67">
        <v>2</v>
      </c>
      <c r="D182" s="68">
        <v>2</v>
      </c>
      <c r="E182" s="68">
        <v>35</v>
      </c>
      <c r="F182" s="66">
        <v>120</v>
      </c>
      <c r="G182" s="68">
        <v>5</v>
      </c>
      <c r="H182" s="69">
        <v>0</v>
      </c>
      <c r="I182" s="66">
        <v>150</v>
      </c>
      <c r="J182" s="62" t="s">
        <v>173</v>
      </c>
      <c r="K182" s="134" t="s">
        <v>109</v>
      </c>
      <c r="L182" s="72">
        <v>140</v>
      </c>
      <c r="M182" s="72">
        <v>120.92100000000001</v>
      </c>
      <c r="N182" s="72">
        <v>140</v>
      </c>
      <c r="O182" s="166">
        <v>43.4</v>
      </c>
      <c r="P182" s="167">
        <v>37.799999999999997</v>
      </c>
      <c r="Q182" s="165">
        <v>37.799999999999997</v>
      </c>
    </row>
    <row r="183" spans="1:17" ht="167.25" customHeight="1" x14ac:dyDescent="0.25">
      <c r="A183" s="65" t="s">
        <v>95</v>
      </c>
      <c r="B183" s="66">
        <v>902</v>
      </c>
      <c r="C183" s="67">
        <v>2</v>
      </c>
      <c r="D183" s="68">
        <v>2</v>
      </c>
      <c r="E183" s="68">
        <v>35</v>
      </c>
      <c r="F183" s="66">
        <v>82</v>
      </c>
      <c r="G183" s="68">
        <v>5</v>
      </c>
      <c r="H183" s="69">
        <v>0</v>
      </c>
      <c r="I183" s="66">
        <v>150</v>
      </c>
      <c r="J183" s="96" t="s">
        <v>198</v>
      </c>
      <c r="K183" s="134" t="s">
        <v>109</v>
      </c>
      <c r="L183" s="72">
        <v>0</v>
      </c>
      <c r="M183" s="72">
        <v>0</v>
      </c>
      <c r="N183" s="72">
        <v>0</v>
      </c>
      <c r="O183" s="166">
        <v>0</v>
      </c>
      <c r="P183" s="167">
        <v>0</v>
      </c>
      <c r="Q183" s="165">
        <v>0</v>
      </c>
    </row>
    <row r="184" spans="1:17" ht="167.25" customHeight="1" x14ac:dyDescent="0.25">
      <c r="A184" s="65" t="s">
        <v>95</v>
      </c>
      <c r="B184" s="66">
        <v>925</v>
      </c>
      <c r="C184" s="67">
        <v>2</v>
      </c>
      <c r="D184" s="68">
        <v>2</v>
      </c>
      <c r="E184" s="68">
        <v>35</v>
      </c>
      <c r="F184" s="66">
        <v>303</v>
      </c>
      <c r="G184" s="68">
        <v>5</v>
      </c>
      <c r="H184" s="69">
        <v>0</v>
      </c>
      <c r="I184" s="66">
        <v>150</v>
      </c>
      <c r="J184" s="160" t="s">
        <v>294</v>
      </c>
      <c r="K184" s="171" t="s">
        <v>153</v>
      </c>
      <c r="L184" s="72">
        <v>37211.1</v>
      </c>
      <c r="M184" s="72">
        <v>29295.4</v>
      </c>
      <c r="N184" s="72">
        <v>37211.1</v>
      </c>
      <c r="O184" s="166">
        <v>34789.4</v>
      </c>
      <c r="P184" s="167">
        <v>36872.6</v>
      </c>
      <c r="Q184" s="165">
        <v>0</v>
      </c>
    </row>
    <row r="185" spans="1:17" ht="82.5" customHeight="1" x14ac:dyDescent="0.25">
      <c r="A185" s="65" t="s">
        <v>95</v>
      </c>
      <c r="B185" s="66">
        <v>902</v>
      </c>
      <c r="C185" s="67">
        <v>2</v>
      </c>
      <c r="D185" s="68">
        <v>2</v>
      </c>
      <c r="E185" s="68">
        <v>35</v>
      </c>
      <c r="F185" s="66">
        <v>469</v>
      </c>
      <c r="G185" s="68">
        <v>5</v>
      </c>
      <c r="H185" s="69">
        <v>0</v>
      </c>
      <c r="I185" s="66">
        <v>150</v>
      </c>
      <c r="J185" s="152" t="s">
        <v>226</v>
      </c>
      <c r="K185" s="134" t="s">
        <v>109</v>
      </c>
      <c r="L185" s="72">
        <v>0</v>
      </c>
      <c r="M185" s="72">
        <v>0</v>
      </c>
      <c r="N185" s="72">
        <v>0</v>
      </c>
      <c r="O185" s="166">
        <v>0</v>
      </c>
      <c r="P185" s="167">
        <v>0</v>
      </c>
      <c r="Q185" s="165">
        <v>0</v>
      </c>
    </row>
    <row r="186" spans="1:17" ht="82.5" customHeight="1" x14ac:dyDescent="0.25">
      <c r="A186" s="65" t="s">
        <v>95</v>
      </c>
      <c r="B186" s="66">
        <v>902</v>
      </c>
      <c r="C186" s="67">
        <v>2</v>
      </c>
      <c r="D186" s="68">
        <v>2</v>
      </c>
      <c r="E186" s="68">
        <v>36</v>
      </c>
      <c r="F186" s="66">
        <v>900</v>
      </c>
      <c r="G186" s="68">
        <v>5</v>
      </c>
      <c r="H186" s="69">
        <v>0</v>
      </c>
      <c r="I186" s="66">
        <v>150</v>
      </c>
      <c r="J186" s="112" t="s">
        <v>295</v>
      </c>
      <c r="K186" s="134" t="s">
        <v>109</v>
      </c>
      <c r="L186" s="72">
        <v>130914.8</v>
      </c>
      <c r="M186" s="72">
        <v>84710.505000000005</v>
      </c>
      <c r="N186" s="72">
        <v>130914.8</v>
      </c>
      <c r="O186" s="166">
        <v>154991.1</v>
      </c>
      <c r="P186" s="167">
        <v>160926.79999999999</v>
      </c>
      <c r="Q186" s="165">
        <v>163709</v>
      </c>
    </row>
    <row r="187" spans="1:17" ht="173.25" x14ac:dyDescent="0.25">
      <c r="A187" s="15" t="s">
        <v>174</v>
      </c>
      <c r="B187" s="28">
        <v>0</v>
      </c>
      <c r="C187" s="26">
        <v>2</v>
      </c>
      <c r="D187" s="27">
        <v>2</v>
      </c>
      <c r="E187" s="27">
        <v>40</v>
      </c>
      <c r="F187" s="28">
        <v>0</v>
      </c>
      <c r="G187" s="27">
        <v>0</v>
      </c>
      <c r="H187" s="29">
        <v>0</v>
      </c>
      <c r="I187" s="28">
        <v>150</v>
      </c>
      <c r="J187" s="57" t="s">
        <v>132</v>
      </c>
      <c r="K187" s="131"/>
      <c r="L187" s="40">
        <f>SUM(L188:L191)</f>
        <v>23976.588</v>
      </c>
      <c r="M187" s="40">
        <f t="shared" ref="M187:Q187" si="66">SUM(M188:M191)</f>
        <v>13052.866999999998</v>
      </c>
      <c r="N187" s="40">
        <f t="shared" si="66"/>
        <v>24156</v>
      </c>
      <c r="O187" s="162">
        <f t="shared" si="66"/>
        <v>0</v>
      </c>
      <c r="P187" s="162">
        <f t="shared" si="66"/>
        <v>0</v>
      </c>
      <c r="Q187" s="162">
        <f t="shared" si="66"/>
        <v>0</v>
      </c>
    </row>
    <row r="188" spans="1:17" ht="200.25" customHeight="1" x14ac:dyDescent="0.25">
      <c r="A188" s="15" t="s">
        <v>95</v>
      </c>
      <c r="B188" s="21">
        <v>902</v>
      </c>
      <c r="C188" s="46">
        <v>2</v>
      </c>
      <c r="D188" s="47">
        <v>2</v>
      </c>
      <c r="E188" s="47">
        <v>40</v>
      </c>
      <c r="F188" s="21">
        <v>14</v>
      </c>
      <c r="G188" s="47">
        <v>5</v>
      </c>
      <c r="H188" s="48">
        <v>0</v>
      </c>
      <c r="I188" s="21">
        <v>150</v>
      </c>
      <c r="J188" s="57" t="s">
        <v>132</v>
      </c>
      <c r="K188" s="133" t="s">
        <v>109</v>
      </c>
      <c r="L188" s="72">
        <v>15479.788</v>
      </c>
      <c r="M188" s="72">
        <v>11267.674999999999</v>
      </c>
      <c r="N188" s="72">
        <v>15659.2</v>
      </c>
      <c r="O188" s="166">
        <v>0</v>
      </c>
      <c r="P188" s="167">
        <v>0</v>
      </c>
      <c r="Q188" s="165">
        <v>0</v>
      </c>
    </row>
    <row r="189" spans="1:17" ht="242.25" customHeight="1" x14ac:dyDescent="0.25">
      <c r="A189" s="15" t="s">
        <v>95</v>
      </c>
      <c r="B189" s="21">
        <v>910</v>
      </c>
      <c r="C189" s="46">
        <v>2</v>
      </c>
      <c r="D189" s="47">
        <v>2</v>
      </c>
      <c r="E189" s="47">
        <v>40</v>
      </c>
      <c r="F189" s="21">
        <v>14</v>
      </c>
      <c r="G189" s="47">
        <v>5</v>
      </c>
      <c r="H189" s="48">
        <v>0</v>
      </c>
      <c r="I189" s="21">
        <v>150</v>
      </c>
      <c r="J189" s="57" t="s">
        <v>132</v>
      </c>
      <c r="K189" s="111" t="s">
        <v>164</v>
      </c>
      <c r="L189" s="72">
        <v>196.8</v>
      </c>
      <c r="M189" s="72">
        <v>196.8</v>
      </c>
      <c r="N189" s="72">
        <v>196.8</v>
      </c>
      <c r="O189" s="166">
        <v>0</v>
      </c>
      <c r="P189" s="167">
        <v>0</v>
      </c>
      <c r="Q189" s="165">
        <v>0</v>
      </c>
    </row>
    <row r="190" spans="1:17" ht="177" customHeight="1" x14ac:dyDescent="0.25">
      <c r="A190" s="15" t="s">
        <v>95</v>
      </c>
      <c r="B190" s="21">
        <v>925</v>
      </c>
      <c r="C190" s="46">
        <v>2</v>
      </c>
      <c r="D190" s="47">
        <v>2</v>
      </c>
      <c r="E190" s="47">
        <v>45</v>
      </c>
      <c r="F190" s="21">
        <v>303</v>
      </c>
      <c r="G190" s="47">
        <v>5</v>
      </c>
      <c r="H190" s="48">
        <v>0</v>
      </c>
      <c r="I190" s="21">
        <v>150</v>
      </c>
      <c r="J190" s="57" t="s">
        <v>267</v>
      </c>
      <c r="K190" s="144" t="s">
        <v>153</v>
      </c>
      <c r="L190" s="72">
        <v>0</v>
      </c>
      <c r="M190" s="72">
        <v>0</v>
      </c>
      <c r="N190" s="72">
        <v>0</v>
      </c>
      <c r="O190" s="166">
        <v>0</v>
      </c>
      <c r="P190" s="167">
        <v>0</v>
      </c>
      <c r="Q190" s="165">
        <v>0</v>
      </c>
    </row>
    <row r="191" spans="1:17" ht="78.75" x14ac:dyDescent="0.25">
      <c r="A191" s="15" t="s">
        <v>95</v>
      </c>
      <c r="B191" s="22">
        <v>925</v>
      </c>
      <c r="C191" s="23">
        <v>2</v>
      </c>
      <c r="D191" s="24">
        <v>2</v>
      </c>
      <c r="E191" s="24">
        <v>49</v>
      </c>
      <c r="F191" s="22">
        <v>0</v>
      </c>
      <c r="G191" s="24">
        <v>0</v>
      </c>
      <c r="H191" s="25">
        <v>0</v>
      </c>
      <c r="I191" s="22">
        <v>0</v>
      </c>
      <c r="J191" s="57"/>
      <c r="K191" s="133"/>
      <c r="L191" s="71">
        <f t="shared" ref="L191:Q191" si="67">SUM(L192)</f>
        <v>8300</v>
      </c>
      <c r="M191" s="71">
        <f t="shared" si="67"/>
        <v>1588.3920000000001</v>
      </c>
      <c r="N191" s="71">
        <f t="shared" si="67"/>
        <v>8300</v>
      </c>
      <c r="O191" s="168">
        <f t="shared" si="67"/>
        <v>0</v>
      </c>
      <c r="P191" s="168">
        <f t="shared" si="67"/>
        <v>0</v>
      </c>
      <c r="Q191" s="168">
        <f t="shared" si="67"/>
        <v>0</v>
      </c>
    </row>
    <row r="192" spans="1:17" ht="110.25" x14ac:dyDescent="0.25">
      <c r="A192" s="15" t="s">
        <v>95</v>
      </c>
      <c r="B192" s="21">
        <v>925</v>
      </c>
      <c r="C192" s="46">
        <v>2</v>
      </c>
      <c r="D192" s="47">
        <v>2</v>
      </c>
      <c r="E192" s="47">
        <v>49</v>
      </c>
      <c r="F192" s="21">
        <v>999</v>
      </c>
      <c r="G192" s="47">
        <v>5</v>
      </c>
      <c r="H192" s="48">
        <v>0</v>
      </c>
      <c r="I192" s="21">
        <v>150</v>
      </c>
      <c r="J192" s="57" t="s">
        <v>175</v>
      </c>
      <c r="K192" s="144" t="s">
        <v>153</v>
      </c>
      <c r="L192" s="72">
        <v>8300</v>
      </c>
      <c r="M192" s="72">
        <v>1588.3920000000001</v>
      </c>
      <c r="N192" s="72">
        <v>8300</v>
      </c>
      <c r="O192" s="166">
        <v>0</v>
      </c>
      <c r="P192" s="167">
        <v>0</v>
      </c>
      <c r="Q192" s="165">
        <v>0</v>
      </c>
    </row>
    <row r="193" spans="1:17" ht="78.75" x14ac:dyDescent="0.25">
      <c r="A193" s="15" t="s">
        <v>95</v>
      </c>
      <c r="B193" s="31">
        <v>0</v>
      </c>
      <c r="C193" s="38">
        <v>2</v>
      </c>
      <c r="D193" s="33">
        <v>7</v>
      </c>
      <c r="E193" s="33">
        <v>0</v>
      </c>
      <c r="F193" s="28">
        <v>0</v>
      </c>
      <c r="G193" s="33">
        <v>0</v>
      </c>
      <c r="H193" s="35">
        <v>0</v>
      </c>
      <c r="I193" s="31">
        <v>0</v>
      </c>
      <c r="J193" s="57" t="s">
        <v>131</v>
      </c>
      <c r="K193" s="121"/>
      <c r="L193" s="40">
        <f t="shared" ref="L193:Q193" si="68">SUM(L194)</f>
        <v>0</v>
      </c>
      <c r="M193" s="40">
        <f t="shared" si="68"/>
        <v>0</v>
      </c>
      <c r="N193" s="40">
        <f t="shared" si="68"/>
        <v>0</v>
      </c>
      <c r="O193" s="162">
        <f t="shared" si="68"/>
        <v>0</v>
      </c>
      <c r="P193" s="162">
        <f t="shared" si="68"/>
        <v>0</v>
      </c>
      <c r="Q193" s="162">
        <f t="shared" si="68"/>
        <v>0</v>
      </c>
    </row>
    <row r="194" spans="1:17" ht="78.75" x14ac:dyDescent="0.25">
      <c r="A194" s="15" t="s">
        <v>95</v>
      </c>
      <c r="B194" s="21">
        <v>902</v>
      </c>
      <c r="C194" s="46">
        <v>2</v>
      </c>
      <c r="D194" s="47">
        <v>7</v>
      </c>
      <c r="E194" s="47">
        <v>5</v>
      </c>
      <c r="F194" s="21">
        <v>30</v>
      </c>
      <c r="G194" s="47">
        <v>5</v>
      </c>
      <c r="H194" s="48">
        <v>0</v>
      </c>
      <c r="I194" s="21">
        <v>150</v>
      </c>
      <c r="J194" s="57" t="s">
        <v>131</v>
      </c>
      <c r="K194" s="133" t="s">
        <v>109</v>
      </c>
      <c r="L194" s="45">
        <v>0</v>
      </c>
      <c r="M194" s="45">
        <v>0</v>
      </c>
      <c r="N194" s="45">
        <v>0</v>
      </c>
      <c r="O194" s="163">
        <v>0</v>
      </c>
      <c r="P194" s="164">
        <v>0</v>
      </c>
      <c r="Q194" s="165">
        <v>0</v>
      </c>
    </row>
    <row r="195" spans="1:17" ht="123.75" customHeight="1" x14ac:dyDescent="0.25">
      <c r="A195" s="15" t="s">
        <v>95</v>
      </c>
      <c r="B195" s="22">
        <v>0</v>
      </c>
      <c r="C195" s="23">
        <v>2</v>
      </c>
      <c r="D195" s="24">
        <v>18</v>
      </c>
      <c r="E195" s="24">
        <v>0</v>
      </c>
      <c r="F195" s="22">
        <v>0</v>
      </c>
      <c r="G195" s="24">
        <v>0</v>
      </c>
      <c r="H195" s="25">
        <v>0</v>
      </c>
      <c r="I195" s="22">
        <v>0</v>
      </c>
      <c r="J195" s="57" t="s">
        <v>176</v>
      </c>
      <c r="K195" s="121"/>
      <c r="L195" s="93">
        <f>SUM(L196:L200)</f>
        <v>8263.7739999999994</v>
      </c>
      <c r="M195" s="93">
        <f>SUM(M196:M200)</f>
        <v>8282.9860000000008</v>
      </c>
      <c r="N195" s="93">
        <f t="shared" ref="N195:Q195" si="69">SUM(N196:N200)</f>
        <v>8283.02</v>
      </c>
      <c r="O195" s="169">
        <f t="shared" si="69"/>
        <v>0</v>
      </c>
      <c r="P195" s="169">
        <f t="shared" si="69"/>
        <v>0</v>
      </c>
      <c r="Q195" s="169">
        <f t="shared" si="69"/>
        <v>0</v>
      </c>
    </row>
    <row r="196" spans="1:17" ht="220.5" x14ac:dyDescent="0.25">
      <c r="A196" s="15" t="s">
        <v>95</v>
      </c>
      <c r="B196" s="30">
        <v>925</v>
      </c>
      <c r="C196" s="41">
        <v>2</v>
      </c>
      <c r="D196" s="42">
        <v>18</v>
      </c>
      <c r="E196" s="42">
        <v>5</v>
      </c>
      <c r="F196" s="43">
        <v>10</v>
      </c>
      <c r="G196" s="42">
        <v>5</v>
      </c>
      <c r="H196" s="44">
        <v>0</v>
      </c>
      <c r="I196" s="30">
        <v>150</v>
      </c>
      <c r="J196" s="57" t="s">
        <v>195</v>
      </c>
      <c r="K196" s="129" t="s">
        <v>153</v>
      </c>
      <c r="L196" s="72">
        <v>5664.8410000000003</v>
      </c>
      <c r="M196" s="72">
        <v>5684.0510000000004</v>
      </c>
      <c r="N196" s="72">
        <v>5684.1</v>
      </c>
      <c r="O196" s="166">
        <v>0</v>
      </c>
      <c r="P196" s="167">
        <v>0</v>
      </c>
      <c r="Q196" s="165">
        <v>0</v>
      </c>
    </row>
    <row r="197" spans="1:17" ht="220.5" x14ac:dyDescent="0.25">
      <c r="A197" s="15" t="s">
        <v>95</v>
      </c>
      <c r="B197" s="30">
        <v>925</v>
      </c>
      <c r="C197" s="41">
        <v>2</v>
      </c>
      <c r="D197" s="42">
        <v>18</v>
      </c>
      <c r="E197" s="42">
        <v>5</v>
      </c>
      <c r="F197" s="43">
        <v>20</v>
      </c>
      <c r="G197" s="42">
        <v>5</v>
      </c>
      <c r="H197" s="44">
        <v>0</v>
      </c>
      <c r="I197" s="30">
        <v>150</v>
      </c>
      <c r="J197" s="57" t="s">
        <v>195</v>
      </c>
      <c r="K197" s="56" t="s">
        <v>153</v>
      </c>
      <c r="L197" s="72">
        <v>619.00300000000004</v>
      </c>
      <c r="M197" s="72">
        <v>619.00400000000002</v>
      </c>
      <c r="N197" s="72">
        <v>619</v>
      </c>
      <c r="O197" s="166">
        <v>0</v>
      </c>
      <c r="P197" s="167">
        <v>0</v>
      </c>
      <c r="Q197" s="165">
        <v>0</v>
      </c>
    </row>
    <row r="198" spans="1:17" ht="220.5" x14ac:dyDescent="0.25">
      <c r="A198" s="15"/>
      <c r="B198" s="30">
        <v>925</v>
      </c>
      <c r="C198" s="41">
        <v>2</v>
      </c>
      <c r="D198" s="42">
        <v>18</v>
      </c>
      <c r="E198" s="42">
        <v>5</v>
      </c>
      <c r="F198" s="43">
        <v>30</v>
      </c>
      <c r="G198" s="42">
        <v>5</v>
      </c>
      <c r="H198" s="44">
        <v>0</v>
      </c>
      <c r="I198" s="30">
        <v>150</v>
      </c>
      <c r="J198" s="57" t="s">
        <v>195</v>
      </c>
      <c r="K198" s="56" t="s">
        <v>153</v>
      </c>
      <c r="L198" s="72">
        <v>0</v>
      </c>
      <c r="M198" s="72">
        <v>0</v>
      </c>
      <c r="N198" s="72">
        <v>0</v>
      </c>
      <c r="O198" s="166">
        <v>0</v>
      </c>
      <c r="P198" s="167">
        <v>0</v>
      </c>
      <c r="Q198" s="165">
        <v>0</v>
      </c>
    </row>
    <row r="199" spans="1:17" ht="220.5" x14ac:dyDescent="0.25">
      <c r="A199" s="15"/>
      <c r="B199" s="30">
        <v>926</v>
      </c>
      <c r="C199" s="41">
        <v>2</v>
      </c>
      <c r="D199" s="42">
        <v>18</v>
      </c>
      <c r="E199" s="42">
        <v>5</v>
      </c>
      <c r="F199" s="43">
        <v>10</v>
      </c>
      <c r="G199" s="42">
        <v>5</v>
      </c>
      <c r="H199" s="44">
        <v>0</v>
      </c>
      <c r="I199" s="30">
        <v>150</v>
      </c>
      <c r="J199" s="59" t="s">
        <v>195</v>
      </c>
      <c r="K199" s="126" t="s">
        <v>154</v>
      </c>
      <c r="L199" s="72">
        <v>0.12</v>
      </c>
      <c r="M199" s="72">
        <v>0.12</v>
      </c>
      <c r="N199" s="72">
        <v>0.12</v>
      </c>
      <c r="O199" s="166">
        <v>0</v>
      </c>
      <c r="P199" s="167">
        <v>0</v>
      </c>
      <c r="Q199" s="165">
        <v>0</v>
      </c>
    </row>
    <row r="200" spans="1:17" ht="220.5" x14ac:dyDescent="0.25">
      <c r="A200" s="15"/>
      <c r="B200" s="30">
        <v>929</v>
      </c>
      <c r="C200" s="41">
        <v>2</v>
      </c>
      <c r="D200" s="42">
        <v>18</v>
      </c>
      <c r="E200" s="42">
        <v>5</v>
      </c>
      <c r="F200" s="43">
        <v>10</v>
      </c>
      <c r="G200" s="42">
        <v>5</v>
      </c>
      <c r="H200" s="44">
        <v>0</v>
      </c>
      <c r="I200" s="30">
        <v>150</v>
      </c>
      <c r="J200" s="59" t="s">
        <v>195</v>
      </c>
      <c r="K200" s="56" t="s">
        <v>227</v>
      </c>
      <c r="L200" s="72">
        <v>1979.81</v>
      </c>
      <c r="M200" s="72">
        <v>1979.8109999999999</v>
      </c>
      <c r="N200" s="72">
        <v>1979.8</v>
      </c>
      <c r="O200" s="166">
        <v>0</v>
      </c>
      <c r="P200" s="167">
        <v>0</v>
      </c>
      <c r="Q200" s="165">
        <v>0</v>
      </c>
    </row>
    <row r="201" spans="1:17" ht="126" x14ac:dyDescent="0.25">
      <c r="A201" s="19" t="s">
        <v>95</v>
      </c>
      <c r="B201" s="22">
        <v>0</v>
      </c>
      <c r="C201" s="23">
        <v>2</v>
      </c>
      <c r="D201" s="24">
        <v>19</v>
      </c>
      <c r="E201" s="24">
        <v>0</v>
      </c>
      <c r="F201" s="22">
        <v>0</v>
      </c>
      <c r="G201" s="24">
        <v>0</v>
      </c>
      <c r="H201" s="25">
        <v>0</v>
      </c>
      <c r="I201" s="22">
        <v>150</v>
      </c>
      <c r="J201" s="59" t="s">
        <v>130</v>
      </c>
      <c r="K201" s="121"/>
      <c r="L201" s="64">
        <f t="shared" ref="L201" si="70">SUM(L202:L206)</f>
        <v>-4827.2279999999992</v>
      </c>
      <c r="M201" s="64">
        <f>SUM(M202:M206)</f>
        <v>-4905.5139999999992</v>
      </c>
      <c r="N201" s="64">
        <v>-4905.6000000000004</v>
      </c>
      <c r="O201" s="143">
        <f t="shared" ref="O201:Q201" si="71">SUM(O202:O206)</f>
        <v>0</v>
      </c>
      <c r="P201" s="143">
        <f t="shared" si="71"/>
        <v>0</v>
      </c>
      <c r="Q201" s="143">
        <f t="shared" si="71"/>
        <v>0</v>
      </c>
    </row>
    <row r="202" spans="1:17" ht="204.75" x14ac:dyDescent="0.25">
      <c r="A202" s="19"/>
      <c r="B202" s="21">
        <v>925</v>
      </c>
      <c r="C202" s="46">
        <v>2</v>
      </c>
      <c r="D202" s="47">
        <v>19</v>
      </c>
      <c r="E202" s="47">
        <v>25</v>
      </c>
      <c r="F202" s="21">
        <v>304</v>
      </c>
      <c r="G202" s="47">
        <v>5</v>
      </c>
      <c r="H202" s="48">
        <v>0</v>
      </c>
      <c r="I202" s="21">
        <v>150</v>
      </c>
      <c r="J202" s="59" t="s">
        <v>274</v>
      </c>
      <c r="K202" s="153" t="s">
        <v>153</v>
      </c>
      <c r="L202" s="49">
        <v>-3106.337</v>
      </c>
      <c r="M202" s="49">
        <v>-3111.5</v>
      </c>
      <c r="N202" s="49">
        <v>-3111.5</v>
      </c>
      <c r="O202" s="170"/>
      <c r="P202" s="170"/>
      <c r="Q202" s="170"/>
    </row>
    <row r="203" spans="1:17" ht="220.5" x14ac:dyDescent="0.25">
      <c r="A203" s="19"/>
      <c r="B203" s="21">
        <v>925</v>
      </c>
      <c r="C203" s="46">
        <v>2</v>
      </c>
      <c r="D203" s="47">
        <v>19</v>
      </c>
      <c r="E203" s="47">
        <v>45</v>
      </c>
      <c r="F203" s="21">
        <v>303</v>
      </c>
      <c r="G203" s="47">
        <v>5</v>
      </c>
      <c r="H203" s="48">
        <v>0</v>
      </c>
      <c r="I203" s="21">
        <v>150</v>
      </c>
      <c r="J203" s="59" t="s">
        <v>275</v>
      </c>
      <c r="K203" s="154" t="s">
        <v>153</v>
      </c>
      <c r="L203" s="49">
        <v>-1063.6079999999999</v>
      </c>
      <c r="M203" s="49">
        <v>-1063.6079999999999</v>
      </c>
      <c r="N203" s="49">
        <v>-1063.5999999999999</v>
      </c>
      <c r="O203" s="170"/>
      <c r="P203" s="170"/>
      <c r="Q203" s="170"/>
    </row>
    <row r="204" spans="1:17" ht="147" customHeight="1" x14ac:dyDescent="0.25">
      <c r="A204" s="15" t="s">
        <v>95</v>
      </c>
      <c r="B204" s="21">
        <v>902</v>
      </c>
      <c r="C204" s="46">
        <v>2</v>
      </c>
      <c r="D204" s="47">
        <v>19</v>
      </c>
      <c r="E204" s="47">
        <v>60</v>
      </c>
      <c r="F204" s="21">
        <v>10</v>
      </c>
      <c r="G204" s="47">
        <v>5</v>
      </c>
      <c r="H204" s="48">
        <v>0</v>
      </c>
      <c r="I204" s="21">
        <v>150</v>
      </c>
      <c r="J204" s="57" t="s">
        <v>130</v>
      </c>
      <c r="K204" s="133" t="s">
        <v>109</v>
      </c>
      <c r="L204" s="45">
        <v>-8.2970000000000006</v>
      </c>
      <c r="M204" s="45">
        <v>-8.2970000000000006</v>
      </c>
      <c r="N204" s="45">
        <v>-8.3000000000000007</v>
      </c>
      <c r="O204" s="163">
        <v>0</v>
      </c>
      <c r="P204" s="164">
        <v>0</v>
      </c>
      <c r="Q204" s="165">
        <v>0</v>
      </c>
    </row>
    <row r="205" spans="1:17" ht="147" customHeight="1" x14ac:dyDescent="0.25">
      <c r="A205" s="15"/>
      <c r="B205" s="21">
        <v>925</v>
      </c>
      <c r="C205" s="46">
        <v>2</v>
      </c>
      <c r="D205" s="47">
        <v>19</v>
      </c>
      <c r="E205" s="47">
        <v>60</v>
      </c>
      <c r="F205" s="21">
        <v>10</v>
      </c>
      <c r="G205" s="47">
        <v>5</v>
      </c>
      <c r="H205" s="48">
        <v>0</v>
      </c>
      <c r="I205" s="21">
        <v>150</v>
      </c>
      <c r="J205" s="57" t="s">
        <v>130</v>
      </c>
      <c r="K205" s="126" t="s">
        <v>153</v>
      </c>
      <c r="L205" s="45">
        <v>-531.77200000000005</v>
      </c>
      <c r="M205" s="45">
        <v>-604.89499999999998</v>
      </c>
      <c r="N205" s="45">
        <v>-604.9</v>
      </c>
      <c r="O205" s="163"/>
      <c r="P205" s="164"/>
      <c r="Q205" s="165"/>
    </row>
    <row r="206" spans="1:17" ht="114" customHeight="1" x14ac:dyDescent="0.25">
      <c r="A206" s="15" t="s">
        <v>95</v>
      </c>
      <c r="B206" s="21">
        <v>929</v>
      </c>
      <c r="C206" s="46">
        <v>2</v>
      </c>
      <c r="D206" s="47">
        <v>19</v>
      </c>
      <c r="E206" s="47">
        <v>60</v>
      </c>
      <c r="F206" s="21">
        <v>10</v>
      </c>
      <c r="G206" s="47">
        <v>5</v>
      </c>
      <c r="H206" s="48">
        <v>0</v>
      </c>
      <c r="I206" s="21">
        <v>150</v>
      </c>
      <c r="J206" s="57" t="s">
        <v>130</v>
      </c>
      <c r="K206" s="126" t="s">
        <v>227</v>
      </c>
      <c r="L206" s="45">
        <v>-117.214</v>
      </c>
      <c r="M206" s="45">
        <v>-117.214</v>
      </c>
      <c r="N206" s="45">
        <v>-117.2</v>
      </c>
      <c r="O206" s="163">
        <v>0</v>
      </c>
      <c r="P206" s="164">
        <v>0</v>
      </c>
      <c r="Q206" s="165">
        <v>0</v>
      </c>
    </row>
    <row r="209" spans="1:10" x14ac:dyDescent="0.25">
      <c r="A209" s="178" t="s">
        <v>177</v>
      </c>
      <c r="B209" s="178"/>
      <c r="C209" s="178"/>
    </row>
    <row r="210" spans="1:10" ht="18.75" x14ac:dyDescent="0.3">
      <c r="A210" s="178"/>
      <c r="B210" s="178"/>
      <c r="C210" s="178"/>
      <c r="J210" s="113" t="s">
        <v>228</v>
      </c>
    </row>
    <row r="211" spans="1:10" x14ac:dyDescent="0.25">
      <c r="A211" s="178"/>
      <c r="B211" s="178"/>
      <c r="C211" s="178"/>
    </row>
    <row r="212" spans="1:10" ht="18.75" x14ac:dyDescent="0.3">
      <c r="A212" s="5"/>
      <c r="B212" s="9"/>
      <c r="C212" s="9"/>
    </row>
    <row r="213" spans="1:10" ht="18.75" x14ac:dyDescent="0.3">
      <c r="A213" s="5"/>
      <c r="B213" s="9"/>
      <c r="C213" s="9"/>
    </row>
    <row r="214" spans="1:10" x14ac:dyDescent="0.25">
      <c r="A214" s="178"/>
      <c r="B214" s="178"/>
      <c r="C214" s="178"/>
    </row>
    <row r="215" spans="1:10" x14ac:dyDescent="0.25">
      <c r="A215" s="178"/>
      <c r="B215" s="178"/>
      <c r="C215" s="178"/>
    </row>
    <row r="216" spans="1:10" x14ac:dyDescent="0.25">
      <c r="A216" s="178"/>
      <c r="B216" s="178"/>
      <c r="C216" s="178"/>
    </row>
    <row r="217" spans="1:10" x14ac:dyDescent="0.25">
      <c r="A217" s="178"/>
      <c r="B217" s="178"/>
      <c r="C217" s="178"/>
    </row>
    <row r="218" spans="1:10" x14ac:dyDescent="0.25">
      <c r="A218" s="178"/>
      <c r="B218" s="178"/>
      <c r="C218" s="178"/>
    </row>
    <row r="219" spans="1:10" x14ac:dyDescent="0.25">
      <c r="A219" s="178"/>
      <c r="B219" s="178"/>
      <c r="C219" s="178"/>
    </row>
  </sheetData>
  <autoFilter ref="A11:Q206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18">
    <mergeCell ref="A209:C211"/>
    <mergeCell ref="A214:C219"/>
    <mergeCell ref="Q11:Q13"/>
    <mergeCell ref="B12:B13"/>
    <mergeCell ref="C12:G12"/>
    <mergeCell ref="H12:I12"/>
    <mergeCell ref="M11:M13"/>
    <mergeCell ref="P11:P13"/>
    <mergeCell ref="N11:N13"/>
    <mergeCell ref="O11:O13"/>
    <mergeCell ref="L11:L13"/>
    <mergeCell ref="D2:K2"/>
    <mergeCell ref="H4:J4"/>
    <mergeCell ref="A6:C6"/>
    <mergeCell ref="A11:A13"/>
    <mergeCell ref="B11:I11"/>
    <mergeCell ref="J11:J13"/>
    <mergeCell ref="K11:K13"/>
  </mergeCells>
  <pageMargins left="0.23622047244094491" right="0.19685039370078741" top="0.19685039370078741" bottom="0" header="0.31496062992125984" footer="0.31496062992125984"/>
  <pageSetup paperSize="9" scale="52" orientation="landscape" r:id="rId1"/>
  <headerFooter differentFirst="1">
    <oddHeader>&amp;C&amp;P</oddHeader>
  </headerFooter>
  <rowBreaks count="1" manualBreakCount="1">
    <brk id="19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готовый 1 и 2</vt:lpstr>
      <vt:lpstr>'готовый 1 и 2'!Заголовки_для_печати</vt:lpstr>
      <vt:lpstr>'готовый 1 и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Яна Я.И.. Мирошниченко</cp:lastModifiedBy>
  <cp:lastPrinted>2021-11-09T07:41:48Z</cp:lastPrinted>
  <dcterms:created xsi:type="dcterms:W3CDTF">2016-10-20T11:21:30Z</dcterms:created>
  <dcterms:modified xsi:type="dcterms:W3CDTF">2022-11-07T08:52:00Z</dcterms:modified>
</cp:coreProperties>
</file>