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2" sheetId="1" r:id="rId1"/>
  </sheets>
  <calcPr calcId="12451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62" i="1"/>
  <c r="F62"/>
  <c r="G61"/>
  <c r="F61"/>
  <c r="E60"/>
  <c r="G60" s="1"/>
  <c r="D60"/>
  <c r="F60" s="1"/>
  <c r="G59"/>
  <c r="F59"/>
  <c r="M58"/>
  <c r="L58"/>
  <c r="G58"/>
  <c r="F58"/>
  <c r="M57"/>
  <c r="L57"/>
  <c r="G57"/>
  <c r="F57"/>
  <c r="G56"/>
  <c r="E56"/>
  <c r="D56"/>
  <c r="F56" s="1"/>
  <c r="M55"/>
  <c r="L55"/>
  <c r="G55"/>
  <c r="F55"/>
  <c r="M54"/>
  <c r="L54"/>
  <c r="G54"/>
  <c r="F54"/>
  <c r="G53"/>
  <c r="E53"/>
  <c r="D53"/>
  <c r="F53" s="1"/>
  <c r="G52"/>
  <c r="E52"/>
  <c r="D52"/>
  <c r="F52" s="1"/>
  <c r="M51"/>
  <c r="L51"/>
  <c r="G51"/>
  <c r="F51"/>
  <c r="M47"/>
  <c r="L47"/>
  <c r="G47"/>
  <c r="F47"/>
  <c r="M46"/>
  <c r="L46"/>
  <c r="G46"/>
  <c r="F46"/>
  <c r="G45"/>
  <c r="E45"/>
  <c r="E50" s="1"/>
  <c r="D45"/>
  <c r="F45" s="1"/>
  <c r="M44"/>
  <c r="L44"/>
  <c r="G44"/>
  <c r="F44"/>
  <c r="M43"/>
  <c r="L43"/>
  <c r="G43"/>
  <c r="F43"/>
  <c r="G42"/>
  <c r="E42"/>
  <c r="E49" s="1"/>
  <c r="D42"/>
  <c r="F42" s="1"/>
  <c r="G41"/>
  <c r="E41"/>
  <c r="E48" s="1"/>
  <c r="D41"/>
  <c r="F41" s="1"/>
  <c r="M40"/>
  <c r="L40"/>
  <c r="G40"/>
  <c r="F40"/>
  <c r="M39"/>
  <c r="L39"/>
  <c r="G39"/>
  <c r="F39"/>
  <c r="M38"/>
  <c r="L38"/>
  <c r="G38"/>
  <c r="F38"/>
  <c r="M37"/>
  <c r="L37"/>
  <c r="G37"/>
  <c r="F37"/>
  <c r="G36"/>
  <c r="E36"/>
  <c r="D36"/>
  <c r="F36" s="1"/>
  <c r="G35"/>
  <c r="E35"/>
  <c r="D35"/>
  <c r="F35" s="1"/>
  <c r="M34"/>
  <c r="L34"/>
  <c r="G34"/>
  <c r="F34"/>
  <c r="E33"/>
  <c r="E32"/>
  <c r="E31"/>
  <c r="M30"/>
  <c r="L30"/>
  <c r="G30"/>
  <c r="F30"/>
  <c r="M29"/>
  <c r="L29"/>
  <c r="G29"/>
  <c r="F29"/>
  <c r="E26"/>
  <c r="D26"/>
  <c r="D33" s="1"/>
  <c r="M25"/>
  <c r="L25"/>
  <c r="G25"/>
  <c r="F25"/>
  <c r="M24"/>
  <c r="L24"/>
  <c r="G24"/>
  <c r="F24"/>
  <c r="E23"/>
  <c r="D23"/>
  <c r="D32" s="1"/>
  <c r="E22"/>
  <c r="D22"/>
  <c r="D31" s="1"/>
  <c r="M21"/>
  <c r="L21"/>
  <c r="G21"/>
  <c r="F21"/>
  <c r="D20"/>
  <c r="D19"/>
  <c r="D18"/>
  <c r="D17"/>
  <c r="D16"/>
  <c r="M15"/>
  <c r="L15"/>
  <c r="G15"/>
  <c r="F15"/>
  <c r="M14"/>
  <c r="L14"/>
  <c r="G14"/>
  <c r="F14"/>
  <c r="E11"/>
  <c r="E18" s="1"/>
  <c r="D11"/>
  <c r="F11" s="1"/>
  <c r="M10"/>
  <c r="L10"/>
  <c r="G10"/>
  <c r="F10"/>
  <c r="M9"/>
  <c r="L9"/>
  <c r="G9"/>
  <c r="F9"/>
  <c r="E8"/>
  <c r="E17" s="1"/>
  <c r="D8"/>
  <c r="F8" s="1"/>
  <c r="E7"/>
  <c r="E20" s="1"/>
  <c r="D7"/>
  <c r="F7" s="1"/>
  <c r="F33" l="1"/>
  <c r="G33"/>
  <c r="F17"/>
  <c r="F20"/>
  <c r="F31"/>
  <c r="G31"/>
  <c r="F32"/>
  <c r="G32"/>
  <c r="F18"/>
  <c r="D28"/>
  <c r="D13"/>
  <c r="G16"/>
  <c r="G17"/>
  <c r="G18"/>
  <c r="G20"/>
  <c r="G22"/>
  <c r="G23"/>
  <c r="G26"/>
  <c r="G7"/>
  <c r="G8"/>
  <c r="G11"/>
  <c r="F22"/>
  <c r="F23"/>
  <c r="F26"/>
  <c r="E16"/>
  <c r="F16" s="1"/>
  <c r="E19"/>
  <c r="G19" s="1"/>
  <c r="D48"/>
  <c r="D49"/>
  <c r="D50"/>
  <c r="F19" l="1"/>
  <c r="F48"/>
  <c r="G48"/>
  <c r="F49"/>
  <c r="G49"/>
  <c r="F50"/>
  <c r="G50"/>
</calcChain>
</file>

<file path=xl/sharedStrings.xml><?xml version="1.0" encoding="utf-8"?>
<sst xmlns="http://schemas.openxmlformats.org/spreadsheetml/2006/main" count="202" uniqueCount="117">
  <si>
    <t>Приложение № 2
к письму департамента от
__________№_____________</t>
  </si>
  <si>
    <t xml:space="preserve">  </t>
  </si>
  <si>
    <t>Прогнозы</t>
  </si>
  <si>
    <t>Разница с прогнозом</t>
  </si>
  <si>
    <t>№ п/п</t>
  </si>
  <si>
    <t>Наименование показателя</t>
  </si>
  <si>
    <t>Единица измерения</t>
  </si>
  <si>
    <t>Период текущего года</t>
  </si>
  <si>
    <t>Период прошлого года</t>
  </si>
  <si>
    <t>Динамика в абсолютном выражении</t>
  </si>
  <si>
    <t>Динамика в % выражении</t>
  </si>
  <si>
    <t>Примечание</t>
  </si>
  <si>
    <t>2017 г.</t>
  </si>
  <si>
    <t>2016 г.</t>
  </si>
  <si>
    <t>Количество субъектов малого и среднего  предпринимательства</t>
  </si>
  <si>
    <t>единиц</t>
  </si>
  <si>
    <t>1.1</t>
  </si>
  <si>
    <t>средние предприятия-всего</t>
  </si>
  <si>
    <t>1.1.1</t>
  </si>
  <si>
    <t>юридические лица</t>
  </si>
  <si>
    <t>1.1.2</t>
  </si>
  <si>
    <t>индивидуальные предприниматели</t>
  </si>
  <si>
    <t>1.2</t>
  </si>
  <si>
    <t>малые предприятия - всего</t>
  </si>
  <si>
    <t>Плановое значение в соответствии с постановление Законодательного собрания Краснодарского края от 6 декабря 2016 года № 2803-П «Об индикативном плане социально-экономического развития Краснодарского края на 2017 год и плановый период 2018 и 2019 годов»</t>
  </si>
  <si>
    <t>Степень выполнения плана</t>
  </si>
  <si>
    <t>%</t>
  </si>
  <si>
    <t>1.2.1</t>
  </si>
  <si>
    <t>1.2.2</t>
  </si>
  <si>
    <t>2</t>
  </si>
  <si>
    <r>
      <rPr>
        <b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>муниципального района, городского округа</t>
    </r>
  </si>
  <si>
    <t>2.1</t>
  </si>
  <si>
    <t>доля количества  субъектов среднего предпринимательства</t>
  </si>
  <si>
    <t>2.2</t>
  </si>
  <si>
    <t>доля количества  субъектов малого предпринимательства</t>
  </si>
  <si>
    <t>3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</si>
  <si>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</si>
  <si>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4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</si>
  <si>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</si>
  <si>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5</t>
  </si>
  <si>
    <r>
      <rPr>
        <b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</si>
  <si>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>6</t>
  </si>
  <si>
    <t>Численность населения занятого в малом и среденем предпринимательстве - всего</t>
  </si>
  <si>
    <t>человек</t>
  </si>
  <si>
    <t>6.1</t>
  </si>
  <si>
    <t>6.1.1</t>
  </si>
  <si>
    <t>6.1.2</t>
  </si>
  <si>
    <t>6.2</t>
  </si>
  <si>
    <t>6.2.1</t>
  </si>
  <si>
    <t>6.2.2</t>
  </si>
  <si>
    <t>7</t>
  </si>
  <si>
    <r>
      <rPr>
        <b/>
        <sz val="12"/>
        <rFont val="Times New Roman"/>
        <family val="1"/>
        <charset val="204"/>
      </rPr>
      <t xml:space="preserve">Доля численности населения занятого в малом и среднем предпринимательстве в численности населения занятого в экономике </t>
    </r>
    <r>
      <rPr>
        <sz val="12"/>
        <rFont val="Times New Roman"/>
        <family val="1"/>
        <charset val="204"/>
      </rPr>
      <t>муниципального района, городского округа Краснодарского края</t>
    </r>
  </si>
  <si>
    <t>7.1</t>
  </si>
  <si>
    <t>доля  численности населения занятого в среднем предпринимательстве</t>
  </si>
  <si>
    <t>7.2</t>
  </si>
  <si>
    <t>доля  численности населения занятого в малом предпринимательстве</t>
  </si>
  <si>
    <t>8</t>
  </si>
  <si>
    <t>Численность населения занятого в экономике муниципального района, городского округа</t>
  </si>
  <si>
    <t>9</t>
  </si>
  <si>
    <r>
      <rPr>
        <b/>
        <sz val="12"/>
        <rFont val="Times New Roman"/>
        <family val="1"/>
        <charset val="204"/>
      </rPr>
      <t xml:space="preserve">Доля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малых и средних предприятий </t>
    </r>
    <r>
      <rPr>
        <sz val="12"/>
        <rFont val="Times New Roman"/>
        <family val="1"/>
        <charset val="204"/>
      </rPr>
      <t>(юридических лиц)</t>
    </r>
    <r>
      <rPr>
        <b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>(юридических лиц)</t>
    </r>
  </si>
  <si>
    <t>10</t>
  </si>
  <si>
    <r>
      <rPr>
        <b/>
        <sz val="12"/>
        <rFont val="Times New Roman"/>
        <family val="1"/>
        <charset val="204"/>
      </rPr>
      <t xml:space="preserve">Доля среднесписочной численности работников 
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малых предприятий </t>
    </r>
    <r>
      <rPr>
        <sz val="12"/>
        <rFont val="Times New Roman"/>
        <family val="1"/>
        <charset val="204"/>
      </rPr>
      <t>(юридических лиц)</t>
    </r>
    <r>
      <rPr>
        <b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>(юридических лиц)</t>
    </r>
  </si>
  <si>
    <t>11</t>
  </si>
  <si>
    <r>
      <rPr>
        <b/>
        <sz val="12"/>
        <rFont val="Times New Roman"/>
        <family val="1"/>
        <charset val="204"/>
      </rPr>
      <t>Среднесписочная численность работнико</t>
    </r>
    <r>
      <rPr>
        <sz val="12"/>
        <rFont val="Times New Roman"/>
        <family val="1"/>
        <charset val="204"/>
      </rPr>
      <t xml:space="preserve">в (без внешних совместителей) </t>
    </r>
    <r>
      <rPr>
        <b/>
        <sz val="12"/>
        <rFont val="Times New Roman"/>
        <family val="1"/>
        <charset val="204"/>
      </rPr>
      <t>средних предприятий</t>
    </r>
    <r>
      <rPr>
        <sz val="12"/>
        <rFont val="Times New Roman"/>
        <family val="1"/>
        <charset val="204"/>
      </rPr>
      <t xml:space="preserve"> (юридических лиц)  </t>
    </r>
  </si>
  <si>
    <t>12</t>
  </si>
  <si>
    <r>
      <rPr>
        <b/>
        <sz val="12"/>
        <rFont val="Times New Roman"/>
        <family val="1"/>
        <charset val="204"/>
      </rPr>
      <t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/>
        <sz val="12"/>
        <rFont val="Times New Roman"/>
        <family val="1"/>
        <charset val="204"/>
      </rPr>
      <t>малых предприятий</t>
    </r>
    <r>
      <rPr>
        <sz val="12"/>
        <rFont val="Times New Roman"/>
        <family val="1"/>
        <charset val="204"/>
      </rPr>
      <t xml:space="preserve"> (юридических лиц) </t>
    </r>
  </si>
  <si>
    <t>13</t>
  </si>
  <si>
    <r>
      <rPr>
        <b/>
        <sz val="12"/>
        <rFont val="Times New Roman"/>
        <family val="1"/>
        <charset val="204"/>
      </rPr>
      <t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/>
        <sz val="12"/>
        <rFont val="Times New Roman"/>
        <family val="1"/>
        <charset val="204"/>
      </rPr>
      <t>всех предприятий и организаций</t>
    </r>
    <r>
      <rPr>
        <sz val="12"/>
        <rFont val="Times New Roman"/>
        <family val="1"/>
        <charset val="204"/>
      </rPr>
      <t xml:space="preserve"> (юридических лиц)</t>
    </r>
  </si>
  <si>
    <t>14</t>
  </si>
  <si>
    <r>
      <rPr>
        <b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>муниципального района, городского округа (на конец года)</t>
    </r>
  </si>
  <si>
    <t>15</t>
  </si>
  <si>
    <t>Оборот субъектов малого и среднего  предпринимательства - всего</t>
  </si>
  <si>
    <t>млн.руб.</t>
  </si>
  <si>
    <t>15.1</t>
  </si>
  <si>
    <t>15.1.1</t>
  </si>
  <si>
    <t>15.1.2</t>
  </si>
  <si>
    <t>15.2</t>
  </si>
  <si>
    <t>15.2.1</t>
  </si>
  <si>
    <t>15.2.2</t>
  </si>
  <si>
    <t>16</t>
  </si>
  <si>
    <r>
      <rPr>
        <b/>
        <sz val="12"/>
        <rFont val="Times New Roman"/>
        <family val="1"/>
        <charset val="204"/>
      </rPr>
      <t xml:space="preserve">Доля оборота субъектов малого и среднего предпринимательства в общем обороте всех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</si>
  <si>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16.1</t>
  </si>
  <si>
    <t>доля  оборота субъектов среднего предпринимательства</t>
  </si>
  <si>
    <t>16.2</t>
  </si>
  <si>
    <t>доля  оборота субъектов малого предпринимательства</t>
  </si>
  <si>
    <t>17</t>
  </si>
  <si>
    <r>
      <rPr>
        <b/>
        <sz val="12"/>
        <rFont val="Times New Roman"/>
        <family val="1"/>
        <charset val="204"/>
      </rPr>
      <t xml:space="preserve">Оборот всех хозяйствующих субъектов 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</si>
  <si>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18</t>
  </si>
  <si>
    <t>Объем инвестиций в основной капитал субъектов  малого и среднего предпринимательства</t>
  </si>
  <si>
    <t>18.1</t>
  </si>
  <si>
    <t>18.1.1</t>
  </si>
  <si>
    <t>18.1.2</t>
  </si>
  <si>
    <t>18.2</t>
  </si>
  <si>
    <t>18.2.1</t>
  </si>
  <si>
    <t>18.2.2</t>
  </si>
  <si>
    <t>19</t>
  </si>
  <si>
    <t>Общий объем всех расходов бюджета муниципального района, городского округа</t>
  </si>
  <si>
    <t>рублей</t>
  </si>
  <si>
    <t>19.1</t>
  </si>
  <si>
    <t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</si>
  <si>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>19.1.1</t>
  </si>
  <si>
    <t>фактические средства бюджета муниципального района, городского округа (местный бюджет без учета краевых и федеральных средств)</t>
  </si>
  <si>
    <t>19.1.2</t>
  </si>
  <si>
    <t>фактические средства краевого и федерального бюджетов (софинансирование)</t>
  </si>
  <si>
    <t>Заместитель главы муниципального района (городского округа) Краснодарского края</t>
  </si>
  <si>
    <t>(подпись)</t>
  </si>
  <si>
    <t>(Ф.И.О.)</t>
  </si>
  <si>
    <t xml:space="preserve">исп.: ФИО </t>
  </si>
  <si>
    <t xml:space="preserve">тел.: </t>
  </si>
  <si>
    <t xml:space="preserve">Примечание: </t>
  </si>
  <si>
    <t>1. Данные по малым предприятиям заполняются с учетом микропредпритяий.</t>
  </si>
  <si>
    <t>2. Таблица заполняется нарастающим итогом.</t>
  </si>
  <si>
    <t>Динамика развития малого и среднего предпринимательства в Гулькевичском районе по итогам 3 квартала 2017 года</t>
  </si>
  <si>
    <t/>
  </si>
  <si>
    <t>в связи с оптимизацией затрат индивидуальных предпринимателей произошло снижение оформленных наемных рабочих у индивидуальных предпринимателей.</t>
  </si>
  <si>
    <t>В связи с уменьшением межбюджетных трансфертов</t>
  </si>
  <si>
    <t>Отсутствует необходимый комментарий!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</si>
</sst>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5">
    <font>
      <sz val="9"/>
      <name val="Arial"/>
      <family val="2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Arial"/>
      <family val="2"/>
      <charset val="204"/>
    </font>
    <font>
      <sz val="12"/>
      <name val="Times New Roman"/>
      <family val="1"/>
      <charset val="1"/>
    </font>
    <font>
      <b/>
      <sz val="14"/>
      <name val="Times New Roman"/>
      <family val="1"/>
      <charset val="204"/>
    </font>
    <font>
      <sz val="9"/>
      <name val="Times New Roman"/>
      <family val="1"/>
      <charset val="1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</borders>
  <cellStyleXfs count="2">
    <xf numFmtId="0" fontId="0" fillId="0" borderId="0">
      <alignment vertical="top" wrapText="1"/>
    </xf>
    <xf numFmtId="0" fontId="14" fillId="0" borderId="0">
      <alignment vertical="top" wrapText="1"/>
    </xf>
  </cellStyleXfs>
  <cellXfs count="64">
    <xf numFmtId="0" fontId="0" fillId="0" borderId="5" xfId="0" applyBorder="1">
      <alignment vertical="top" wrapText="1"/>
    </xf>
    <xf numFmtId="0" fontId="5" fillId="0" borderId="0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5" fillId="0" borderId="0" xfId="0" applyNumberFormat="1" applyFont="1" applyBorder="1" applyAlignment="1" applyProtection="1">
      <alignment horizontal="center" wrapText="1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1" fontId="1" fillId="0" borderId="0" xfId="0" applyNumberFormat="1" applyFont="1" applyAlignment="1" applyProtection="1"/>
    <xf numFmtId="1" fontId="1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0" fontId="14" fillId="2" borderId="1" xfId="1" applyFont="1" applyFill="1" applyBorder="1">
      <alignment vertical="top" wrapText="1"/>
    </xf>
    <xf numFmtId="1" fontId="5" fillId="0" borderId="0" xfId="0" applyNumberFormat="1" applyFont="1" applyBorder="1" applyAlignment="1" applyProtection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 applyProtection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 applyProtection="1">
      <alignment wrapText="1"/>
    </xf>
    <xf numFmtId="3" fontId="8" fillId="0" borderId="2" xfId="0" applyNumberFormat="1" applyFont="1" applyBorder="1" applyAlignment="1" applyProtection="1">
      <alignment horizontal="center" vertical="center"/>
    </xf>
    <xf numFmtId="164" fontId="8" fillId="0" borderId="2" xfId="0" applyNumberFormat="1" applyFont="1" applyBorder="1" applyAlignment="1" applyProtection="1">
      <alignment horizontal="center" vertical="center"/>
    </xf>
    <xf numFmtId="10" fontId="8" fillId="0" borderId="2" xfId="0" applyNumberFormat="1" applyFont="1" applyBorder="1" applyAlignment="1" applyProtection="1">
      <alignment horizontal="center" vertical="center"/>
    </xf>
    <xf numFmtId="0" fontId="9" fillId="0" borderId="2" xfId="0" applyFont="1" applyBorder="1">
      <alignment vertical="top" wrapText="1"/>
    </xf>
    <xf numFmtId="0" fontId="0" fillId="0" borderId="2" xfId="0" applyBorder="1">
      <alignment vertical="top" wrapText="1"/>
    </xf>
    <xf numFmtId="1" fontId="10" fillId="0" borderId="2" xfId="0" applyNumberFormat="1" applyFont="1" applyBorder="1" applyAlignment="1" applyProtection="1">
      <alignment horizontal="left" vertical="top" wrapText="1" indent="7"/>
    </xf>
    <xf numFmtId="1" fontId="10" fillId="0" borderId="2" xfId="0" applyNumberFormat="1" applyFont="1" applyBorder="1" applyAlignment="1" applyProtection="1">
      <alignment horizontal="center" vertical="center" wrapText="1"/>
    </xf>
    <xf numFmtId="1" fontId="11" fillId="0" borderId="2" xfId="0" applyNumberFormat="1" applyFont="1" applyBorder="1" applyAlignment="1" applyProtection="1">
      <alignment horizontal="center" vertical="center"/>
    </xf>
    <xf numFmtId="1" fontId="5" fillId="0" borderId="2" xfId="0" applyNumberFormat="1" applyFont="1" applyBorder="1" applyAlignment="1" applyProtection="1">
      <alignment horizontal="left" vertical="top" wrapText="1" indent="15"/>
    </xf>
    <xf numFmtId="1" fontId="5" fillId="0" borderId="2" xfId="0" applyNumberFormat="1" applyFont="1" applyBorder="1" applyAlignment="1" applyProtection="1">
      <alignment horizontal="center" vertical="center" wrapText="1"/>
    </xf>
    <xf numFmtId="3" fontId="12" fillId="0" borderId="2" xfId="0" applyNumberFormat="1" applyFont="1" applyBorder="1" applyAlignment="1" applyProtection="1">
      <alignment horizontal="center" vertical="center"/>
      <protection locked="0"/>
    </xf>
    <xf numFmtId="3" fontId="11" fillId="0" borderId="2" xfId="0" applyNumberFormat="1" applyFont="1" applyBorder="1" applyAlignment="1" applyProtection="1">
      <alignment horizontal="center" vertical="center"/>
    </xf>
    <xf numFmtId="164" fontId="11" fillId="0" borderId="2" xfId="0" applyNumberFormat="1" applyFont="1" applyBorder="1" applyAlignment="1" applyProtection="1">
      <alignment horizontal="center" vertical="center"/>
    </xf>
    <xf numFmtId="165" fontId="8" fillId="0" borderId="2" xfId="0" applyNumberFormat="1" applyFont="1" applyBorder="1" applyAlignment="1" applyProtection="1">
      <alignment horizontal="center" vertical="center"/>
    </xf>
    <xf numFmtId="1" fontId="5" fillId="0" borderId="2" xfId="0" applyNumberFormat="1" applyFont="1" applyBorder="1" applyAlignment="1" applyProtection="1">
      <alignment horizontal="left" wrapText="1" indent="7"/>
    </xf>
    <xf numFmtId="165" fontId="12" fillId="0" borderId="2" xfId="0" applyNumberFormat="1" applyFont="1" applyBorder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left" wrapText="1"/>
    </xf>
    <xf numFmtId="1" fontId="5" fillId="0" borderId="2" xfId="0" applyNumberFormat="1" applyFont="1" applyBorder="1" applyAlignment="1" applyProtection="1">
      <alignment vertical="top" wrapText="1"/>
    </xf>
    <xf numFmtId="164" fontId="12" fillId="0" borderId="2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vertical="top" wrapText="1"/>
    </xf>
    <xf numFmtId="164" fontId="12" fillId="0" borderId="2" xfId="0" applyNumberFormat="1" applyFont="1" applyBorder="1" applyAlignment="1" applyProtection="1">
      <alignment horizontal="center"/>
      <protection locked="0"/>
    </xf>
    <xf numFmtId="165" fontId="12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wrapText="1"/>
    </xf>
    <xf numFmtId="0" fontId="4" fillId="0" borderId="2" xfId="0" applyFont="1" applyBorder="1" applyAlignment="1" applyProtection="1">
      <alignment horizontal="center" vertical="center" wrapText="1"/>
    </xf>
    <xf numFmtId="164" fontId="8" fillId="0" borderId="2" xfId="0" applyNumberFormat="1" applyFont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wrapText="1" indent="7"/>
    </xf>
    <xf numFmtId="0" fontId="4" fillId="0" borderId="2" xfId="0" applyFont="1" applyBorder="1" applyAlignment="1" applyProtection="1">
      <alignment horizontal="left" wrapText="1" indent="15"/>
    </xf>
    <xf numFmtId="3" fontId="12" fillId="0" borderId="0" xfId="0" applyNumberFormat="1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protection locked="0"/>
    </xf>
    <xf numFmtId="1" fontId="1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" fontId="5" fillId="0" borderId="0" xfId="0" applyNumberFormat="1" applyFont="1" applyAlignment="1" applyProtection="1">
      <alignment horizontal="left" vertical="top"/>
    </xf>
    <xf numFmtId="1" fontId="13" fillId="0" borderId="0" xfId="0" applyNumberFormat="1" applyFont="1" applyAlignment="1" applyProtection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84"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71"/>
  <sheetViews>
    <sheetView tabSelected="1" view="pageBreakPreview" topLeftCell="B1" zoomScale="60" workbookViewId="0">
      <selection activeCell="D57" sqref="D57:E58"/>
    </sheetView>
  </sheetViews>
  <sheetFormatPr defaultRowHeight="12"/>
  <cols>
    <col min="1" max="1" width="7.7109375" collapsed="1"/>
    <col min="2" max="2" width="80.5703125" collapsed="1"/>
    <col min="3" max="3" width="14.85546875" collapsed="1"/>
    <col min="4" max="5" width="24.7109375" collapsed="1"/>
    <col min="6" max="6" width="19.7109375" collapsed="1"/>
    <col min="7" max="7" width="18.42578125" collapsed="1"/>
    <col min="8" max="8" width="49" collapsed="1"/>
    <col min="9" max="1025" width="13.7109375" collapsed="1"/>
  </cols>
  <sheetData>
    <row r="1" spans="1:13" ht="45.75" customHeight="1">
      <c r="B1" s="8"/>
      <c r="C1" s="9"/>
      <c r="D1" s="8"/>
      <c r="E1" s="7" t="s">
        <v>0</v>
      </c>
      <c r="F1" s="7"/>
      <c r="G1" s="10"/>
    </row>
    <row r="2" spans="1:13">
      <c r="B2" s="8"/>
      <c r="C2" s="8"/>
      <c r="D2" s="8"/>
      <c r="E2" s="8"/>
      <c r="F2" s="11" t="s">
        <v>1</v>
      </c>
      <c r="G2" s="11" t="s">
        <v>1</v>
      </c>
    </row>
    <row r="3" spans="1:13" ht="15.75">
      <c r="B3" s="6"/>
      <c r="C3" s="6"/>
      <c r="D3" s="6"/>
      <c r="E3" s="6"/>
      <c r="F3" s="6"/>
      <c r="G3" s="12"/>
    </row>
    <row r="4" spans="1:13" ht="45.75" customHeight="1">
      <c r="B4" s="5" t="s">
        <v>112</v>
      </c>
      <c r="C4" s="5"/>
      <c r="D4" s="5"/>
      <c r="E4" s="5"/>
      <c r="F4" s="5"/>
      <c r="G4" s="13"/>
      <c r="K4" s="14"/>
    </row>
    <row r="5" spans="1:13" ht="15" customHeight="1">
      <c r="B5" s="4"/>
      <c r="C5" s="4"/>
      <c r="D5" s="4"/>
      <c r="E5" s="4"/>
      <c r="F5" s="4"/>
      <c r="G5" s="15"/>
      <c r="J5" s="3" t="s">
        <v>2</v>
      </c>
      <c r="K5" s="3"/>
      <c r="L5" s="3" t="s">
        <v>3</v>
      </c>
      <c r="M5" s="3"/>
    </row>
    <row r="6" spans="1:13" ht="47.25">
      <c r="A6" s="17" t="s">
        <v>4</v>
      </c>
      <c r="B6" s="17" t="s">
        <v>5</v>
      </c>
      <c r="C6" s="17" t="s">
        <v>6</v>
      </c>
      <c r="D6" s="17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J6" s="16" t="s">
        <v>12</v>
      </c>
      <c r="K6" s="16" t="s">
        <v>13</v>
      </c>
      <c r="L6" s="16" t="s">
        <v>12</v>
      </c>
      <c r="M6" s="16" t="s">
        <v>13</v>
      </c>
    </row>
    <row r="7" spans="1:13" ht="18.75">
      <c r="A7" s="18">
        <v>1</v>
      </c>
      <c r="B7" s="19" t="s">
        <v>14</v>
      </c>
      <c r="C7" s="17" t="s">
        <v>15</v>
      </c>
      <c r="D7" s="20">
        <f>D8+D11</f>
        <v>3556</v>
      </c>
      <c r="E7" s="20">
        <f>E8+E11</f>
        <v>3394</v>
      </c>
      <c r="F7" s="21">
        <f>D7-E7</f>
        <v>162</v>
      </c>
      <c r="G7" s="22">
        <f>D7/E7-1</f>
        <v>4.7731290512669444E-2</v>
      </c>
      <c r="H7" s="23"/>
      <c r="J7" s="24"/>
      <c r="K7" s="24"/>
      <c r="L7" s="24"/>
      <c r="M7" s="24"/>
    </row>
    <row r="8" spans="1:13" ht="19.5">
      <c r="A8" s="18" t="s">
        <v>16</v>
      </c>
      <c r="B8" s="25" t="s">
        <v>17</v>
      </c>
      <c r="C8" s="26" t="s">
        <v>15</v>
      </c>
      <c r="D8" s="27">
        <f>D9+D10</f>
        <v>9</v>
      </c>
      <c r="E8" s="27">
        <f>E9+E10</f>
        <v>9</v>
      </c>
      <c r="F8" s="21">
        <f>D8-E8</f>
        <v>0</v>
      </c>
      <c r="G8" s="22">
        <f>D8/E8-1</f>
        <v>0</v>
      </c>
      <c r="H8" s="23"/>
      <c r="J8" s="24"/>
      <c r="K8" s="24"/>
      <c r="L8" s="24"/>
      <c r="M8" s="24"/>
    </row>
    <row r="9" spans="1:13" ht="18.75">
      <c r="A9" s="18" t="s">
        <v>18</v>
      </c>
      <c r="B9" s="28" t="s">
        <v>19</v>
      </c>
      <c r="C9" s="29" t="s">
        <v>15</v>
      </c>
      <c r="D9" s="30">
        <v>9</v>
      </c>
      <c r="E9" s="30">
        <v>9</v>
      </c>
      <c r="F9" s="21">
        <f>D9-E9</f>
        <v>0</v>
      </c>
      <c r="G9" s="22">
        <f>D9/E9-1</f>
        <v>0</v>
      </c>
      <c r="H9" s="23"/>
      <c r="J9" s="24">
        <v>8</v>
      </c>
      <c r="K9" s="24">
        <v>8</v>
      </c>
      <c r="L9" s="24">
        <f>D9-J9</f>
        <v>1</v>
      </c>
      <c r="M9" s="24">
        <f>E9-K9</f>
        <v>1</v>
      </c>
    </row>
    <row r="10" spans="1:13" ht="18.75">
      <c r="A10" s="18" t="s">
        <v>20</v>
      </c>
      <c r="B10" s="28" t="s">
        <v>21</v>
      </c>
      <c r="C10" s="29" t="s">
        <v>15</v>
      </c>
      <c r="D10" s="30">
        <v>0</v>
      </c>
      <c r="E10" s="30">
        <v>0</v>
      </c>
      <c r="F10" s="21">
        <f>D10-E10</f>
        <v>0</v>
      </c>
      <c r="G10" s="22" t="e">
        <f>D10/E10-1</f>
        <v>#DIV/0!</v>
      </c>
      <c r="H10" s="23"/>
      <c r="J10" s="24">
        <v>0</v>
      </c>
      <c r="K10" s="24">
        <v>0</v>
      </c>
      <c r="L10" s="24">
        <f>D10-J10</f>
        <v>0</v>
      </c>
      <c r="M10" s="24">
        <f>E10-K10</f>
        <v>0</v>
      </c>
    </row>
    <row r="11" spans="1:13" ht="17.45" customHeight="1">
      <c r="A11" s="2" t="s">
        <v>22</v>
      </c>
      <c r="B11" s="25" t="s">
        <v>23</v>
      </c>
      <c r="C11" s="26" t="s">
        <v>15</v>
      </c>
      <c r="D11" s="31">
        <f>D14+D15</f>
        <v>3547</v>
      </c>
      <c r="E11" s="31">
        <f>E14+E15</f>
        <v>3385</v>
      </c>
      <c r="F11" s="21">
        <f>D11-E11</f>
        <v>162</v>
      </c>
      <c r="G11" s="22">
        <f>D11/E11-1</f>
        <v>4.7858197932053148E-2</v>
      </c>
      <c r="H11" s="23"/>
      <c r="J11" s="24"/>
      <c r="K11" s="24"/>
      <c r="L11" s="24"/>
      <c r="M11" s="24"/>
    </row>
    <row r="12" spans="1:13" ht="78.75">
      <c r="A12" s="2"/>
      <c r="B12" s="25" t="s">
        <v>24</v>
      </c>
      <c r="C12" s="26" t="s">
        <v>15</v>
      </c>
      <c r="D12" s="31">
        <v>3229</v>
      </c>
      <c r="E12" s="31"/>
      <c r="F12" s="21"/>
      <c r="G12" s="22"/>
      <c r="H12" s="23"/>
      <c r="J12" s="24"/>
      <c r="K12" s="24"/>
      <c r="L12" s="24"/>
      <c r="M12" s="24"/>
    </row>
    <row r="13" spans="1:13" ht="19.5">
      <c r="A13" s="2"/>
      <c r="B13" s="25" t="s">
        <v>25</v>
      </c>
      <c r="C13" s="26" t="s">
        <v>26</v>
      </c>
      <c r="D13" s="32">
        <f>D11/D12*100</f>
        <v>109.84825023227005</v>
      </c>
      <c r="E13" s="31"/>
      <c r="F13" s="21"/>
      <c r="G13" s="22"/>
      <c r="H13" s="23"/>
      <c r="J13" s="24"/>
      <c r="K13" s="24"/>
      <c r="L13" s="24"/>
      <c r="M13" s="24"/>
    </row>
    <row r="14" spans="1:13" ht="18.75">
      <c r="A14" s="18" t="s">
        <v>27</v>
      </c>
      <c r="B14" s="28" t="s">
        <v>19</v>
      </c>
      <c r="C14" s="29" t="s">
        <v>15</v>
      </c>
      <c r="D14" s="30">
        <v>465</v>
      </c>
      <c r="E14" s="30">
        <v>464</v>
      </c>
      <c r="F14" s="21">
        <f t="shared" ref="F14:F26" si="0">D14-E14</f>
        <v>1</v>
      </c>
      <c r="G14" s="22">
        <f t="shared" ref="G14:G26" si="1">D14/E14-1</f>
        <v>2.1551724137931494E-3</v>
      </c>
      <c r="H14" s="23"/>
      <c r="J14" s="24">
        <v>466</v>
      </c>
      <c r="K14" s="24">
        <v>464</v>
      </c>
      <c r="L14" s="24">
        <f>D14-J14</f>
        <v>-1</v>
      </c>
      <c r="M14" s="24">
        <f>E14-K14</f>
        <v>0</v>
      </c>
    </row>
    <row r="15" spans="1:13" ht="18.75">
      <c r="A15" s="18" t="s">
        <v>28</v>
      </c>
      <c r="B15" s="28" t="s">
        <v>21</v>
      </c>
      <c r="C15" s="29" t="s">
        <v>15</v>
      </c>
      <c r="D15" s="30">
        <v>3082</v>
      </c>
      <c r="E15" s="30">
        <v>2921</v>
      </c>
      <c r="F15" s="21">
        <f t="shared" si="0"/>
        <v>161</v>
      </c>
      <c r="G15" s="22">
        <f t="shared" si="1"/>
        <v>5.5118110236220375E-2</v>
      </c>
      <c r="H15" s="23"/>
      <c r="J15" s="24" t="s">
        <v>113</v>
      </c>
      <c r="K15" s="24">
        <v>2921</v>
      </c>
      <c r="L15" s="24" t="e">
        <f>D15-J15</f>
        <v>#VALUE!</v>
      </c>
      <c r="M15" s="24">
        <f>E15-K15</f>
        <v>0</v>
      </c>
    </row>
    <row r="16" spans="1:13" ht="47.25">
      <c r="A16" s="18" t="s">
        <v>29</v>
      </c>
      <c r="B16" s="19" t="s">
        <v>30</v>
      </c>
      <c r="C16" s="17" t="s">
        <v>26</v>
      </c>
      <c r="D16" s="33">
        <f>D7/D21*100</f>
        <v>89.122807017543863</v>
      </c>
      <c r="E16" s="33">
        <f>E7/E21*100</f>
        <v>88.964613368283096</v>
      </c>
      <c r="F16" s="21">
        <f t="shared" si="0"/>
        <v>0.15819364926076673</v>
      </c>
      <c r="G16" s="22">
        <f t="shared" si="1"/>
        <v>1.7781637357978664E-3</v>
      </c>
      <c r="H16" s="23"/>
      <c r="J16" s="24"/>
      <c r="K16" s="24"/>
      <c r="L16" s="24"/>
      <c r="M16" s="24"/>
    </row>
    <row r="17" spans="1:13" ht="18.75">
      <c r="A17" s="18" t="s">
        <v>31</v>
      </c>
      <c r="B17" s="34" t="s">
        <v>32</v>
      </c>
      <c r="C17" s="29" t="s">
        <v>26</v>
      </c>
      <c r="D17" s="35">
        <f>D8/D21*100</f>
        <v>0.22556390977443611</v>
      </c>
      <c r="E17" s="35">
        <f>E8/E21*100</f>
        <v>0.235910878112713</v>
      </c>
      <c r="F17" s="21">
        <f t="shared" si="0"/>
        <v>-1.0346968338276891E-2</v>
      </c>
      <c r="G17" s="22">
        <f t="shared" si="1"/>
        <v>-4.3859649122807043E-2</v>
      </c>
      <c r="H17" s="23" t="s">
        <v>116</v>
      </c>
      <c r="J17" s="24"/>
      <c r="K17" s="24"/>
      <c r="L17" s="24"/>
      <c r="M17" s="24"/>
    </row>
    <row r="18" spans="1:13" ht="18.75">
      <c r="A18" s="18" t="s">
        <v>33</v>
      </c>
      <c r="B18" s="34" t="s">
        <v>34</v>
      </c>
      <c r="C18" s="29" t="s">
        <v>26</v>
      </c>
      <c r="D18" s="35">
        <f>D11/D21*100</f>
        <v>88.897243107769413</v>
      </c>
      <c r="E18" s="35">
        <f>E11/E21*100</f>
        <v>88.728702490170377</v>
      </c>
      <c r="F18" s="21">
        <f t="shared" si="0"/>
        <v>0.16854061759903516</v>
      </c>
      <c r="G18" s="22">
        <f t="shared" si="1"/>
        <v>1.8995050402963454E-3</v>
      </c>
      <c r="H18" s="23"/>
      <c r="J18" s="24"/>
      <c r="K18" s="24"/>
      <c r="L18" s="24"/>
      <c r="M18" s="24"/>
    </row>
    <row r="19" spans="1:13" ht="31.5">
      <c r="A19" s="18" t="s">
        <v>35</v>
      </c>
      <c r="B19" s="19" t="s">
        <v>36</v>
      </c>
      <c r="C19" s="17" t="s">
        <v>15</v>
      </c>
      <c r="D19" s="33">
        <f>D7/D40*10000</f>
        <v>358.43883557777605</v>
      </c>
      <c r="E19" s="33">
        <f>E7/E40*10000</f>
        <v>342.32344219635689</v>
      </c>
      <c r="F19" s="21">
        <f t="shared" si="0"/>
        <v>16.115393381419153</v>
      </c>
      <c r="G19" s="22">
        <f t="shared" si="1"/>
        <v>4.7076511260877529E-2</v>
      </c>
      <c r="H19" s="23"/>
      <c r="J19" s="24"/>
      <c r="K19" s="24"/>
      <c r="L19" s="24"/>
      <c r="M19" s="24"/>
    </row>
    <row r="20" spans="1:13" ht="31.5">
      <c r="A20" s="18" t="s">
        <v>37</v>
      </c>
      <c r="B20" s="19" t="s">
        <v>38</v>
      </c>
      <c r="C20" s="17" t="s">
        <v>15</v>
      </c>
      <c r="D20" s="33">
        <f>D7/D40*1000</f>
        <v>35.843883557777602</v>
      </c>
      <c r="E20" s="33">
        <f>E7/E40*1000</f>
        <v>34.232344219635692</v>
      </c>
      <c r="F20" s="21">
        <f t="shared" si="0"/>
        <v>1.6115393381419096</v>
      </c>
      <c r="G20" s="22">
        <f t="shared" si="1"/>
        <v>4.7076511260877307E-2</v>
      </c>
      <c r="H20" s="23"/>
      <c r="J20" s="24"/>
      <c r="K20" s="24"/>
      <c r="L20" s="24"/>
      <c r="M20" s="24"/>
    </row>
    <row r="21" spans="1:13" ht="31.5">
      <c r="A21" s="18" t="s">
        <v>39</v>
      </c>
      <c r="B21" s="19" t="s">
        <v>40</v>
      </c>
      <c r="C21" s="17" t="s">
        <v>15</v>
      </c>
      <c r="D21" s="30">
        <v>3990</v>
      </c>
      <c r="E21" s="30">
        <v>3815</v>
      </c>
      <c r="F21" s="21">
        <f t="shared" si="0"/>
        <v>175</v>
      </c>
      <c r="G21" s="22">
        <f t="shared" si="1"/>
        <v>4.587155963302747E-2</v>
      </c>
      <c r="H21" s="23"/>
      <c r="J21" s="24">
        <v>4078</v>
      </c>
      <c r="K21" s="24">
        <v>3916</v>
      </c>
      <c r="L21" s="24">
        <f>D21-J21</f>
        <v>-88</v>
      </c>
      <c r="M21" s="24">
        <f>E21-K21</f>
        <v>-101</v>
      </c>
    </row>
    <row r="22" spans="1:13" ht="31.5">
      <c r="A22" s="18" t="s">
        <v>41</v>
      </c>
      <c r="B22" s="36" t="s">
        <v>42</v>
      </c>
      <c r="C22" s="17" t="s">
        <v>43</v>
      </c>
      <c r="D22" s="20">
        <f>D10+D15+D23+D26</f>
        <v>9451</v>
      </c>
      <c r="E22" s="20">
        <f>E10+E15+E23+E26</f>
        <v>9281</v>
      </c>
      <c r="F22" s="21">
        <f t="shared" si="0"/>
        <v>170</v>
      </c>
      <c r="G22" s="22">
        <f t="shared" si="1"/>
        <v>1.8316991703480223E-2</v>
      </c>
      <c r="H22" s="23"/>
      <c r="J22" s="24"/>
      <c r="K22" s="24"/>
      <c r="L22" s="24"/>
      <c r="M22" s="24"/>
    </row>
    <row r="23" spans="1:13" ht="19.5">
      <c r="A23" s="18" t="s">
        <v>44</v>
      </c>
      <c r="B23" s="25" t="s">
        <v>17</v>
      </c>
      <c r="C23" s="26" t="s">
        <v>43</v>
      </c>
      <c r="D23" s="31">
        <f>D24+D25</f>
        <v>1102</v>
      </c>
      <c r="E23" s="31">
        <f>E24+E25</f>
        <v>1097</v>
      </c>
      <c r="F23" s="21">
        <f t="shared" si="0"/>
        <v>5</v>
      </c>
      <c r="G23" s="22">
        <f t="shared" si="1"/>
        <v>4.5578851412944044E-3</v>
      </c>
      <c r="H23" s="23"/>
      <c r="J23" s="24"/>
      <c r="K23" s="24"/>
      <c r="L23" s="24"/>
      <c r="M23" s="24"/>
    </row>
    <row r="24" spans="1:13" ht="18.75">
      <c r="A24" s="18" t="s">
        <v>45</v>
      </c>
      <c r="B24" s="28" t="s">
        <v>19</v>
      </c>
      <c r="C24" s="29" t="s">
        <v>43</v>
      </c>
      <c r="D24" s="30">
        <v>1102</v>
      </c>
      <c r="E24" s="30">
        <v>1097</v>
      </c>
      <c r="F24" s="21">
        <f t="shared" si="0"/>
        <v>5</v>
      </c>
      <c r="G24" s="22">
        <f t="shared" si="1"/>
        <v>4.5578851412944044E-3</v>
      </c>
      <c r="H24" s="23"/>
      <c r="J24" s="24">
        <v>923</v>
      </c>
      <c r="K24" s="24">
        <v>918</v>
      </c>
      <c r="L24" s="24">
        <f>D24-J24</f>
        <v>179</v>
      </c>
      <c r="M24" s="24">
        <f>E24-K24</f>
        <v>179</v>
      </c>
    </row>
    <row r="25" spans="1:13" ht="18.75">
      <c r="A25" s="18" t="s">
        <v>46</v>
      </c>
      <c r="B25" s="28" t="s">
        <v>21</v>
      </c>
      <c r="C25" s="29" t="s">
        <v>43</v>
      </c>
      <c r="D25" s="30">
        <v>0</v>
      </c>
      <c r="E25" s="30">
        <v>0</v>
      </c>
      <c r="F25" s="21">
        <f t="shared" si="0"/>
        <v>0</v>
      </c>
      <c r="G25" s="22" t="e">
        <f t="shared" si="1"/>
        <v>#DIV/0!</v>
      </c>
      <c r="H25" s="23"/>
      <c r="J25" s="24">
        <v>0</v>
      </c>
      <c r="K25" s="24">
        <v>0</v>
      </c>
      <c r="L25" s="24">
        <f>D25-J25</f>
        <v>0</v>
      </c>
      <c r="M25" s="24">
        <f>E25-K25</f>
        <v>0</v>
      </c>
    </row>
    <row r="26" spans="1:13" ht="17.45" customHeight="1">
      <c r="A26" s="2" t="s">
        <v>47</v>
      </c>
      <c r="B26" s="25" t="s">
        <v>23</v>
      </c>
      <c r="C26" s="26" t="s">
        <v>43</v>
      </c>
      <c r="D26" s="31">
        <f>D29+D30</f>
        <v>5267</v>
      </c>
      <c r="E26" s="31">
        <f>E29+E30</f>
        <v>5263</v>
      </c>
      <c r="F26" s="21">
        <f t="shared" si="0"/>
        <v>4</v>
      </c>
      <c r="G26" s="22">
        <f t="shared" si="1"/>
        <v>7.6002280068410144E-4</v>
      </c>
      <c r="H26" s="23"/>
      <c r="J26" s="24"/>
      <c r="K26" s="24"/>
      <c r="L26" s="24"/>
      <c r="M26" s="24"/>
    </row>
    <row r="27" spans="1:13" ht="63">
      <c r="A27" s="2"/>
      <c r="B27" s="37" t="s">
        <v>24</v>
      </c>
      <c r="C27" s="29" t="s">
        <v>43</v>
      </c>
      <c r="D27" s="30">
        <v>5598</v>
      </c>
      <c r="E27" s="30"/>
      <c r="F27" s="21"/>
      <c r="G27" s="22"/>
      <c r="H27" s="23"/>
      <c r="J27" s="24"/>
      <c r="K27" s="24"/>
      <c r="L27" s="24"/>
      <c r="M27" s="24"/>
    </row>
    <row r="28" spans="1:13" ht="18.75">
      <c r="A28" s="2"/>
      <c r="B28" s="37" t="s">
        <v>25</v>
      </c>
      <c r="C28" s="29" t="s">
        <v>26</v>
      </c>
      <c r="D28" s="38">
        <f>D26/D27*100</f>
        <v>94.087173990710966</v>
      </c>
      <c r="E28" s="30"/>
      <c r="F28" s="21"/>
      <c r="G28" s="22"/>
      <c r="H28" s="23"/>
      <c r="J28" s="24"/>
      <c r="K28" s="24"/>
      <c r="L28" s="24"/>
      <c r="M28" s="24"/>
    </row>
    <row r="29" spans="1:13" ht="18.75">
      <c r="A29" s="18" t="s">
        <v>48</v>
      </c>
      <c r="B29" s="28" t="s">
        <v>19</v>
      </c>
      <c r="C29" s="29" t="s">
        <v>43</v>
      </c>
      <c r="D29" s="30">
        <v>2833</v>
      </c>
      <c r="E29" s="30">
        <v>2831</v>
      </c>
      <c r="F29" s="21">
        <f t="shared" ref="F29:F62" si="2">D29-E29</f>
        <v>2</v>
      </c>
      <c r="G29" s="22">
        <f t="shared" ref="G29:G62" si="3">D29/E29-1</f>
        <v>7.0646414694452986E-4</v>
      </c>
      <c r="H29" s="23"/>
      <c r="J29" s="24">
        <v>3292</v>
      </c>
      <c r="K29" s="24">
        <v>3290</v>
      </c>
      <c r="L29" s="24">
        <f>D29-J29</f>
        <v>-459</v>
      </c>
      <c r="M29" s="24">
        <f>E29-K29</f>
        <v>-459</v>
      </c>
    </row>
    <row r="30" spans="1:13" ht="18.75">
      <c r="A30" s="18" t="s">
        <v>49</v>
      </c>
      <c r="B30" s="28" t="s">
        <v>21</v>
      </c>
      <c r="C30" s="29" t="s">
        <v>43</v>
      </c>
      <c r="D30" s="30">
        <v>2434</v>
      </c>
      <c r="E30" s="30">
        <v>2432</v>
      </c>
      <c r="F30" s="21">
        <f t="shared" si="2"/>
        <v>2</v>
      </c>
      <c r="G30" s="22">
        <f t="shared" si="3"/>
        <v>8.2236842105265495E-4</v>
      </c>
      <c r="H30" s="23"/>
      <c r="J30" s="24" t="s">
        <v>113</v>
      </c>
      <c r="K30" s="24">
        <v>2360</v>
      </c>
      <c r="L30" s="24" t="e">
        <f>D30-J30</f>
        <v>#VALUE!</v>
      </c>
      <c r="M30" s="24">
        <f>E30-K30</f>
        <v>72</v>
      </c>
    </row>
    <row r="31" spans="1:13" ht="47.25">
      <c r="A31" s="18" t="s">
        <v>50</v>
      </c>
      <c r="B31" s="19" t="s">
        <v>51</v>
      </c>
      <c r="C31" s="17" t="s">
        <v>26</v>
      </c>
      <c r="D31" s="33">
        <f>D22/D34*100</f>
        <v>24.587007986680195</v>
      </c>
      <c r="E31" s="33">
        <f>E22/E34*100</f>
        <v>24.169900257819211</v>
      </c>
      <c r="F31" s="21">
        <f t="shared" si="2"/>
        <v>0.41710772886098368</v>
      </c>
      <c r="G31" s="22">
        <f t="shared" si="3"/>
        <v>1.7257321065114573E-2</v>
      </c>
      <c r="H31" s="23"/>
      <c r="J31" s="24"/>
      <c r="K31" s="24"/>
      <c r="L31" s="24"/>
      <c r="M31" s="24"/>
    </row>
    <row r="32" spans="1:13" ht="31.5">
      <c r="A32" s="18" t="s">
        <v>52</v>
      </c>
      <c r="B32" s="34" t="s">
        <v>53</v>
      </c>
      <c r="C32" s="29" t="s">
        <v>26</v>
      </c>
      <c r="D32" s="35">
        <f>(D23+D10)/D34*100</f>
        <v>2.8668799916751215</v>
      </c>
      <c r="E32" s="35">
        <f>(E23+E10)/E34*100</f>
        <v>2.8568452303445402</v>
      </c>
      <c r="F32" s="21">
        <f t="shared" si="2"/>
        <v>1.0034761330581343E-2</v>
      </c>
      <c r="G32" s="22">
        <f t="shared" si="3"/>
        <v>3.512532364019938E-3</v>
      </c>
      <c r="H32" s="23"/>
      <c r="J32" s="24"/>
      <c r="K32" s="24"/>
      <c r="L32" s="24"/>
      <c r="M32" s="24"/>
    </row>
    <row r="33" spans="1:13" ht="18.75">
      <c r="A33" s="18" t="s">
        <v>54</v>
      </c>
      <c r="B33" s="34" t="s">
        <v>55</v>
      </c>
      <c r="C33" s="29" t="s">
        <v>26</v>
      </c>
      <c r="D33" s="35">
        <f>(D15+D26)/D34*100</f>
        <v>21.720127995005072</v>
      </c>
      <c r="E33" s="35">
        <f>(E15+E26)/E34*100</f>
        <v>21.313055027474672</v>
      </c>
      <c r="F33" s="21">
        <f t="shared" si="2"/>
        <v>0.40707296753040012</v>
      </c>
      <c r="G33" s="22">
        <f t="shared" si="3"/>
        <v>1.909970048900278E-2</v>
      </c>
      <c r="H33" s="23"/>
      <c r="J33" s="24"/>
      <c r="K33" s="24"/>
      <c r="L33" s="24"/>
      <c r="M33" s="24"/>
    </row>
    <row r="34" spans="1:13" ht="31.5">
      <c r="A34" s="18" t="s">
        <v>56</v>
      </c>
      <c r="B34" s="39" t="s">
        <v>57</v>
      </c>
      <c r="C34" s="17" t="s">
        <v>43</v>
      </c>
      <c r="D34" s="30">
        <v>38439</v>
      </c>
      <c r="E34" s="30">
        <v>38399</v>
      </c>
      <c r="F34" s="21">
        <f t="shared" si="2"/>
        <v>40</v>
      </c>
      <c r="G34" s="22">
        <f t="shared" si="3"/>
        <v>1.041693794109122E-3</v>
      </c>
      <c r="H34" s="23"/>
      <c r="J34" s="24">
        <v>38864</v>
      </c>
      <c r="K34" s="24">
        <v>39076</v>
      </c>
      <c r="L34" s="24">
        <f>D34-J34</f>
        <v>-425</v>
      </c>
      <c r="M34" s="24">
        <f>E34-K34</f>
        <v>-677</v>
      </c>
    </row>
    <row r="35" spans="1:13" ht="63">
      <c r="A35" s="18" t="s">
        <v>58</v>
      </c>
      <c r="B35" s="39" t="s">
        <v>59</v>
      </c>
      <c r="C35" s="17" t="s">
        <v>26</v>
      </c>
      <c r="D35" s="21">
        <f>(D37+D38)/D39*100</f>
        <v>23.616612651542432</v>
      </c>
      <c r="E35" s="21">
        <f>(E37+E38)/E39*100</f>
        <v>22.328331059572534</v>
      </c>
      <c r="F35" s="21">
        <f t="shared" si="2"/>
        <v>1.2882815919698984</v>
      </c>
      <c r="G35" s="22">
        <f t="shared" si="3"/>
        <v>5.7697173538529656E-2</v>
      </c>
      <c r="H35" s="23"/>
      <c r="J35" s="24"/>
      <c r="K35" s="24"/>
      <c r="L35" s="24"/>
      <c r="M35" s="24"/>
    </row>
    <row r="36" spans="1:13" ht="63">
      <c r="A36" s="18" t="s">
        <v>60</v>
      </c>
      <c r="B36" s="39" t="s">
        <v>61</v>
      </c>
      <c r="C36" s="17" t="s">
        <v>26</v>
      </c>
      <c r="D36" s="21">
        <f>D38/D39*100</f>
        <v>17.002760773016444</v>
      </c>
      <c r="E36" s="21">
        <f>E38/E39*100</f>
        <v>16.092542064574808</v>
      </c>
      <c r="F36" s="21">
        <f t="shared" si="2"/>
        <v>0.91021870844163644</v>
      </c>
      <c r="G36" s="22">
        <f t="shared" si="3"/>
        <v>5.656152426317651E-2</v>
      </c>
      <c r="H36" s="23"/>
      <c r="J36" s="24"/>
      <c r="K36" s="24"/>
      <c r="L36" s="24"/>
      <c r="M36" s="24"/>
    </row>
    <row r="37" spans="1:13" ht="31.5">
      <c r="A37" s="18" t="s">
        <v>62</v>
      </c>
      <c r="B37" s="39" t="s">
        <v>63</v>
      </c>
      <c r="C37" s="29" t="s">
        <v>43</v>
      </c>
      <c r="D37" s="30">
        <v>1102</v>
      </c>
      <c r="E37" s="30">
        <v>1097</v>
      </c>
      <c r="F37" s="21">
        <f t="shared" si="2"/>
        <v>5</v>
      </c>
      <c r="G37" s="22">
        <f t="shared" si="3"/>
        <v>4.5578851412944044E-3</v>
      </c>
      <c r="H37" s="23"/>
      <c r="J37" s="24">
        <v>923</v>
      </c>
      <c r="K37" s="24">
        <v>918</v>
      </c>
      <c r="L37" s="24">
        <f t="shared" ref="L37:M40" si="4">D37-J37</f>
        <v>179</v>
      </c>
      <c r="M37" s="24">
        <f t="shared" si="4"/>
        <v>179</v>
      </c>
    </row>
    <row r="38" spans="1:13" ht="31.5">
      <c r="A38" s="18" t="s">
        <v>64</v>
      </c>
      <c r="B38" s="39" t="s">
        <v>65</v>
      </c>
      <c r="C38" s="29" t="s">
        <v>43</v>
      </c>
      <c r="D38" s="30">
        <v>2833</v>
      </c>
      <c r="E38" s="30">
        <v>2831</v>
      </c>
      <c r="F38" s="21">
        <f t="shared" si="2"/>
        <v>2</v>
      </c>
      <c r="G38" s="22">
        <f t="shared" si="3"/>
        <v>7.0646414694452986E-4</v>
      </c>
      <c r="H38" s="23"/>
      <c r="J38" s="24">
        <v>3292</v>
      </c>
      <c r="K38" s="24">
        <v>3290</v>
      </c>
      <c r="L38" s="24">
        <f t="shared" si="4"/>
        <v>-459</v>
      </c>
      <c r="M38" s="24">
        <f t="shared" si="4"/>
        <v>-459</v>
      </c>
    </row>
    <row r="39" spans="1:13" ht="59.1" customHeight="1">
      <c r="A39" s="18" t="s">
        <v>66</v>
      </c>
      <c r="B39" s="39" t="s">
        <v>67</v>
      </c>
      <c r="C39" s="29" t="s">
        <v>43</v>
      </c>
      <c r="D39" s="30">
        <v>16662</v>
      </c>
      <c r="E39" s="30">
        <v>17592</v>
      </c>
      <c r="F39" s="21">
        <f t="shared" si="2"/>
        <v>-930</v>
      </c>
      <c r="G39" s="22">
        <f t="shared" si="3"/>
        <v>-5.2864938608458423E-2</v>
      </c>
      <c r="H39" s="23" t="s">
        <v>114</v>
      </c>
      <c r="J39" s="24">
        <v>17343</v>
      </c>
      <c r="K39" s="24">
        <v>17652</v>
      </c>
      <c r="L39" s="24">
        <f t="shared" si="4"/>
        <v>-681</v>
      </c>
      <c r="M39" s="24">
        <f t="shared" si="4"/>
        <v>-60</v>
      </c>
    </row>
    <row r="40" spans="1:13" ht="31.5">
      <c r="A40" s="18" t="s">
        <v>68</v>
      </c>
      <c r="B40" s="39" t="s">
        <v>69</v>
      </c>
      <c r="C40" s="17" t="s">
        <v>43</v>
      </c>
      <c r="D40" s="30">
        <v>99208</v>
      </c>
      <c r="E40" s="30">
        <v>99146</v>
      </c>
      <c r="F40" s="21">
        <f t="shared" si="2"/>
        <v>62</v>
      </c>
      <c r="G40" s="22">
        <f t="shared" si="3"/>
        <v>6.2534040707640237E-4</v>
      </c>
      <c r="H40" s="23"/>
      <c r="J40" s="24">
        <v>99060</v>
      </c>
      <c r="K40" s="24">
        <v>99146</v>
      </c>
      <c r="L40" s="24">
        <f t="shared" si="4"/>
        <v>148</v>
      </c>
      <c r="M40" s="24">
        <f t="shared" si="4"/>
        <v>0</v>
      </c>
    </row>
    <row r="41" spans="1:13" ht="18.75">
      <c r="A41" s="18" t="s">
        <v>70</v>
      </c>
      <c r="B41" s="19" t="s">
        <v>71</v>
      </c>
      <c r="C41" s="17" t="s">
        <v>72</v>
      </c>
      <c r="D41" s="21">
        <f>D42+D45</f>
        <v>16619.900000000001</v>
      </c>
      <c r="E41" s="21">
        <f>E42+E45</f>
        <v>15969.5</v>
      </c>
      <c r="F41" s="21">
        <f t="shared" si="2"/>
        <v>650.40000000000146</v>
      </c>
      <c r="G41" s="22">
        <f t="shared" si="3"/>
        <v>4.0727637058142196E-2</v>
      </c>
      <c r="H41" s="23"/>
      <c r="J41" s="24"/>
      <c r="K41" s="24"/>
      <c r="L41" s="24"/>
      <c r="M41" s="24"/>
    </row>
    <row r="42" spans="1:13" ht="19.5">
      <c r="A42" s="18" t="s">
        <v>73</v>
      </c>
      <c r="B42" s="25" t="s">
        <v>17</v>
      </c>
      <c r="C42" s="26" t="s">
        <v>72</v>
      </c>
      <c r="D42" s="32">
        <f>D43+D44</f>
        <v>4862.5</v>
      </c>
      <c r="E42" s="32">
        <f>E43+E44</f>
        <v>4672.2</v>
      </c>
      <c r="F42" s="21">
        <f t="shared" si="2"/>
        <v>190.30000000000018</v>
      </c>
      <c r="G42" s="22">
        <f t="shared" si="3"/>
        <v>4.073027695732212E-2</v>
      </c>
      <c r="H42" s="23"/>
      <c r="J42" s="24"/>
      <c r="K42" s="24"/>
      <c r="L42" s="24"/>
      <c r="M42" s="24"/>
    </row>
    <row r="43" spans="1:13" ht="18.75">
      <c r="A43" s="18" t="s">
        <v>74</v>
      </c>
      <c r="B43" s="28" t="s">
        <v>19</v>
      </c>
      <c r="C43" s="29" t="s">
        <v>72</v>
      </c>
      <c r="D43" s="40">
        <v>4862.5</v>
      </c>
      <c r="E43" s="40">
        <v>4672.2</v>
      </c>
      <c r="F43" s="21">
        <f t="shared" si="2"/>
        <v>190.30000000000018</v>
      </c>
      <c r="G43" s="22">
        <f t="shared" si="3"/>
        <v>4.073027695732212E-2</v>
      </c>
      <c r="H43" s="23"/>
      <c r="J43" s="24">
        <v>7696.3</v>
      </c>
      <c r="K43" s="24">
        <v>7298</v>
      </c>
      <c r="L43" s="24">
        <f>D43-J43</f>
        <v>-2833.8</v>
      </c>
      <c r="M43" s="24">
        <f>E43-K43</f>
        <v>-2625.8</v>
      </c>
    </row>
    <row r="44" spans="1:13" ht="18.75">
      <c r="A44" s="18" t="s">
        <v>75</v>
      </c>
      <c r="B44" s="28" t="s">
        <v>21</v>
      </c>
      <c r="C44" s="29" t="s">
        <v>72</v>
      </c>
      <c r="D44" s="41">
        <v>0</v>
      </c>
      <c r="E44" s="41">
        <v>0</v>
      </c>
      <c r="F44" s="21">
        <f t="shared" si="2"/>
        <v>0</v>
      </c>
      <c r="G44" s="22" t="e">
        <f t="shared" si="3"/>
        <v>#DIV/0!</v>
      </c>
      <c r="H44" s="23"/>
      <c r="J44" s="24">
        <v>0</v>
      </c>
      <c r="K44" s="24">
        <v>0</v>
      </c>
      <c r="L44" s="24">
        <f>D44-J44</f>
        <v>0</v>
      </c>
      <c r="M44" s="24">
        <f>E44-K44</f>
        <v>0</v>
      </c>
    </row>
    <row r="45" spans="1:13" ht="19.5">
      <c r="A45" s="18" t="s">
        <v>76</v>
      </c>
      <c r="B45" s="25" t="s">
        <v>23</v>
      </c>
      <c r="C45" s="26" t="s">
        <v>72</v>
      </c>
      <c r="D45" s="32">
        <f>D46+D47</f>
        <v>11757.4</v>
      </c>
      <c r="E45" s="32">
        <f>E46+E47</f>
        <v>11297.3</v>
      </c>
      <c r="F45" s="21">
        <f t="shared" si="2"/>
        <v>460.10000000000036</v>
      </c>
      <c r="G45" s="22">
        <f t="shared" si="3"/>
        <v>4.072654528073083E-2</v>
      </c>
      <c r="H45" s="23"/>
      <c r="J45" s="24"/>
      <c r="K45" s="24"/>
      <c r="L45" s="24"/>
      <c r="M45" s="24"/>
    </row>
    <row r="46" spans="1:13" ht="18.75">
      <c r="A46" s="18" t="s">
        <v>77</v>
      </c>
      <c r="B46" s="28" t="s">
        <v>19</v>
      </c>
      <c r="C46" s="29" t="s">
        <v>72</v>
      </c>
      <c r="D46" s="30">
        <v>8116.7</v>
      </c>
      <c r="E46" s="30">
        <v>7799.1</v>
      </c>
      <c r="F46" s="21">
        <f t="shared" si="2"/>
        <v>317.59999999999945</v>
      </c>
      <c r="G46" s="22">
        <f t="shared" si="3"/>
        <v>4.0722647484966235E-2</v>
      </c>
      <c r="H46" s="23"/>
      <c r="J46" s="24">
        <v>6567</v>
      </c>
      <c r="K46" s="24">
        <v>6227.8</v>
      </c>
      <c r="L46" s="24">
        <f>D46-J46</f>
        <v>1549.6999999999998</v>
      </c>
      <c r="M46" s="24">
        <f>E46-K46</f>
        <v>1571.3000000000002</v>
      </c>
    </row>
    <row r="47" spans="1:13" ht="18.75">
      <c r="A47" s="18" t="s">
        <v>78</v>
      </c>
      <c r="B47" s="28" t="s">
        <v>21</v>
      </c>
      <c r="C47" s="29" t="s">
        <v>72</v>
      </c>
      <c r="D47" s="30">
        <v>3640.7</v>
      </c>
      <c r="E47" s="30">
        <v>3498.2</v>
      </c>
      <c r="F47" s="21">
        <f t="shared" si="2"/>
        <v>142.5</v>
      </c>
      <c r="G47" s="22">
        <f t="shared" si="3"/>
        <v>4.0735235263849923E-2</v>
      </c>
      <c r="H47" s="23"/>
      <c r="J47" s="24">
        <v>3520.2</v>
      </c>
      <c r="K47" s="24">
        <v>3338.2</v>
      </c>
      <c r="L47" s="24">
        <f>D47-J47</f>
        <v>120.5</v>
      </c>
      <c r="M47" s="24">
        <f>E47-K47</f>
        <v>160</v>
      </c>
    </row>
    <row r="48" spans="1:13" ht="47.25">
      <c r="A48" s="18" t="s">
        <v>79</v>
      </c>
      <c r="B48" s="19" t="s">
        <v>80</v>
      </c>
      <c r="C48" s="17" t="s">
        <v>26</v>
      </c>
      <c r="D48" s="33">
        <f>D41/D51*100</f>
        <v>32.041820418204189</v>
      </c>
      <c r="E48" s="33">
        <f>E41/E51*100</f>
        <v>32.041790062520562</v>
      </c>
      <c r="F48" s="21">
        <f t="shared" si="2"/>
        <v>3.035568362719232E-5</v>
      </c>
      <c r="G48" s="22">
        <f t="shared" si="3"/>
        <v>9.4737789524401705E-7</v>
      </c>
      <c r="H48" s="23"/>
      <c r="J48" s="24"/>
      <c r="K48" s="24"/>
      <c r="L48" s="24"/>
      <c r="M48" s="24"/>
    </row>
    <row r="49" spans="1:13" ht="18.75">
      <c r="A49" s="18" t="s">
        <v>81</v>
      </c>
      <c r="B49" s="34" t="s">
        <v>82</v>
      </c>
      <c r="C49" s="29" t="s">
        <v>26</v>
      </c>
      <c r="D49" s="35">
        <f>D42/D51*100</f>
        <v>9.3745059707650356</v>
      </c>
      <c r="E49" s="35">
        <f>E42/E51*100</f>
        <v>9.3744733103796989</v>
      </c>
      <c r="F49" s="21">
        <f t="shared" si="2"/>
        <v>3.2660385336669151E-5</v>
      </c>
      <c r="G49" s="22">
        <f t="shared" si="3"/>
        <v>3.4839701661404376E-6</v>
      </c>
      <c r="H49" s="23"/>
      <c r="J49" s="24"/>
      <c r="K49" s="24"/>
      <c r="L49" s="24"/>
      <c r="M49" s="24"/>
    </row>
    <row r="50" spans="1:13" ht="18.75">
      <c r="A50" s="18" t="s">
        <v>83</v>
      </c>
      <c r="B50" s="34" t="s">
        <v>84</v>
      </c>
      <c r="C50" s="29" t="s">
        <v>26</v>
      </c>
      <c r="D50" s="35">
        <f>D45/D51*100</f>
        <v>22.667314447439143</v>
      </c>
      <c r="E50" s="35">
        <f>E45/E51*100</f>
        <v>22.667316752140866</v>
      </c>
      <c r="F50" s="21">
        <f t="shared" si="2"/>
        <v>-2.3047017236876854E-6</v>
      </c>
      <c r="G50" s="22">
        <f t="shared" si="3"/>
        <v>-1.0167510111624978E-7</v>
      </c>
      <c r="H50" s="23" t="s">
        <v>116</v>
      </c>
      <c r="J50" s="24"/>
      <c r="K50" s="24"/>
      <c r="L50" s="24"/>
      <c r="M50" s="24"/>
    </row>
    <row r="51" spans="1:13" ht="31.5">
      <c r="A51" s="18" t="s">
        <v>85</v>
      </c>
      <c r="B51" s="39" t="s">
        <v>86</v>
      </c>
      <c r="C51" s="17" t="s">
        <v>72</v>
      </c>
      <c r="D51" s="30">
        <v>51869.4</v>
      </c>
      <c r="E51" s="30">
        <v>49839.6</v>
      </c>
      <c r="F51" s="21">
        <f t="shared" si="2"/>
        <v>2029.8000000000029</v>
      </c>
      <c r="G51" s="22">
        <f t="shared" si="3"/>
        <v>4.0726651096718358E-2</v>
      </c>
      <c r="H51" s="23"/>
      <c r="J51" s="24">
        <v>51869.3</v>
      </c>
      <c r="K51" s="24">
        <v>49839.5</v>
      </c>
      <c r="L51" s="24">
        <f>D51-J51</f>
        <v>9.9999999998544808E-2</v>
      </c>
      <c r="M51" s="24">
        <f>E51-K51</f>
        <v>9.9999999998544808E-2</v>
      </c>
    </row>
    <row r="52" spans="1:13" ht="31.5">
      <c r="A52" s="18" t="s">
        <v>87</v>
      </c>
      <c r="B52" s="19" t="s">
        <v>88</v>
      </c>
      <c r="C52" s="17" t="s">
        <v>72</v>
      </c>
      <c r="D52" s="21">
        <f>D53+D56</f>
        <v>689.6</v>
      </c>
      <c r="E52" s="21">
        <f>E53+E56</f>
        <v>686.4</v>
      </c>
      <c r="F52" s="21">
        <f t="shared" si="2"/>
        <v>3.2000000000000455</v>
      </c>
      <c r="G52" s="22">
        <f t="shared" si="3"/>
        <v>4.6620046620047262E-3</v>
      </c>
      <c r="H52" s="23"/>
      <c r="J52" s="24"/>
      <c r="K52" s="24"/>
      <c r="L52" s="24"/>
      <c r="M52" s="24"/>
    </row>
    <row r="53" spans="1:13" ht="19.5">
      <c r="A53" s="18" t="s">
        <v>89</v>
      </c>
      <c r="B53" s="25" t="s">
        <v>17</v>
      </c>
      <c r="C53" s="26" t="s">
        <v>72</v>
      </c>
      <c r="D53" s="32">
        <f>D54+D55</f>
        <v>362.9</v>
      </c>
      <c r="E53" s="32">
        <f>E54+E55</f>
        <v>362.7</v>
      </c>
      <c r="F53" s="21">
        <f t="shared" si="2"/>
        <v>0.19999999999998863</v>
      </c>
      <c r="G53" s="22">
        <f t="shared" si="3"/>
        <v>5.5141990625862114E-4</v>
      </c>
      <c r="H53" s="23"/>
      <c r="J53" s="24"/>
      <c r="K53" s="24"/>
      <c r="L53" s="24"/>
      <c r="M53" s="24"/>
    </row>
    <row r="54" spans="1:13" ht="18.75">
      <c r="A54" s="18" t="s">
        <v>90</v>
      </c>
      <c r="B54" s="28" t="s">
        <v>19</v>
      </c>
      <c r="C54" s="29" t="s">
        <v>72</v>
      </c>
      <c r="D54" s="30">
        <v>362.9</v>
      </c>
      <c r="E54" s="30">
        <v>362.7</v>
      </c>
      <c r="F54" s="21">
        <f t="shared" si="2"/>
        <v>0.19999999999998863</v>
      </c>
      <c r="G54" s="22">
        <f t="shared" si="3"/>
        <v>5.5141990625862114E-4</v>
      </c>
      <c r="H54" s="23"/>
      <c r="J54" s="24">
        <v>169.4</v>
      </c>
      <c r="K54" s="24">
        <v>169.2</v>
      </c>
      <c r="L54" s="24">
        <f>D54-J54</f>
        <v>193.49999999999997</v>
      </c>
      <c r="M54" s="24">
        <f>E54-K54</f>
        <v>193.5</v>
      </c>
    </row>
    <row r="55" spans="1:13" ht="18.75">
      <c r="A55" s="18" t="s">
        <v>91</v>
      </c>
      <c r="B55" s="28" t="s">
        <v>21</v>
      </c>
      <c r="C55" s="29" t="s">
        <v>72</v>
      </c>
      <c r="D55" s="30">
        <v>0</v>
      </c>
      <c r="E55" s="30">
        <v>0</v>
      </c>
      <c r="F55" s="21">
        <f t="shared" si="2"/>
        <v>0</v>
      </c>
      <c r="G55" s="22" t="e">
        <f t="shared" si="3"/>
        <v>#DIV/0!</v>
      </c>
      <c r="H55" s="23"/>
      <c r="J55" s="24">
        <v>0</v>
      </c>
      <c r="K55" s="24">
        <v>0</v>
      </c>
      <c r="L55" s="24">
        <f>D55-J55</f>
        <v>0</v>
      </c>
      <c r="M55" s="24">
        <f>E55-K55</f>
        <v>0</v>
      </c>
    </row>
    <row r="56" spans="1:13" ht="19.5">
      <c r="A56" s="18" t="s">
        <v>92</v>
      </c>
      <c r="B56" s="25" t="s">
        <v>23</v>
      </c>
      <c r="C56" s="26" t="s">
        <v>72</v>
      </c>
      <c r="D56" s="32">
        <f>D57+D58</f>
        <v>326.70000000000005</v>
      </c>
      <c r="E56" s="32">
        <f>E57+E58</f>
        <v>323.7</v>
      </c>
      <c r="F56" s="21">
        <f t="shared" si="2"/>
        <v>3.0000000000000568</v>
      </c>
      <c r="G56" s="22">
        <f t="shared" si="3"/>
        <v>9.2678405931418961E-3</v>
      </c>
      <c r="H56" s="23"/>
      <c r="J56" s="24"/>
      <c r="K56" s="24"/>
      <c r="L56" s="24"/>
      <c r="M56" s="24"/>
    </row>
    <row r="57" spans="1:13" ht="18.75">
      <c r="A57" s="18" t="s">
        <v>93</v>
      </c>
      <c r="B57" s="28" t="s">
        <v>19</v>
      </c>
      <c r="C57" s="29" t="s">
        <v>72</v>
      </c>
      <c r="D57" s="30">
        <v>252.8</v>
      </c>
      <c r="E57" s="30">
        <v>250.7</v>
      </c>
      <c r="F57" s="21">
        <f t="shared" si="2"/>
        <v>2.1000000000000227</v>
      </c>
      <c r="G57" s="22">
        <f t="shared" si="3"/>
        <v>8.3765456721180964E-3</v>
      </c>
      <c r="H57" s="23"/>
      <c r="J57" s="24">
        <v>675.4</v>
      </c>
      <c r="K57" s="24">
        <v>673</v>
      </c>
      <c r="L57" s="24">
        <f>D57-J57</f>
        <v>-422.59999999999997</v>
      </c>
      <c r="M57" s="24">
        <f>E57-K57</f>
        <v>-422.3</v>
      </c>
    </row>
    <row r="58" spans="1:13" ht="18.75">
      <c r="A58" s="18" t="s">
        <v>94</v>
      </c>
      <c r="B58" s="28" t="s">
        <v>21</v>
      </c>
      <c r="C58" s="29" t="s">
        <v>72</v>
      </c>
      <c r="D58" s="30">
        <v>73.900000000000006</v>
      </c>
      <c r="E58" s="30">
        <v>73</v>
      </c>
      <c r="F58" s="21">
        <f t="shared" si="2"/>
        <v>0.90000000000000568</v>
      </c>
      <c r="G58" s="22">
        <f t="shared" si="3"/>
        <v>1.2328767123287676E-2</v>
      </c>
      <c r="H58" s="23"/>
      <c r="J58" s="24">
        <v>97</v>
      </c>
      <c r="K58" s="24">
        <v>96.1</v>
      </c>
      <c r="L58" s="24">
        <f>D58-J58</f>
        <v>-23.099999999999994</v>
      </c>
      <c r="M58" s="24">
        <f>E58-K58</f>
        <v>-23.099999999999994</v>
      </c>
    </row>
    <row r="59" spans="1:13" ht="31.5">
      <c r="A59" s="18" t="s">
        <v>95</v>
      </c>
      <c r="B59" s="42" t="s">
        <v>96</v>
      </c>
      <c r="C59" s="43" t="s">
        <v>97</v>
      </c>
      <c r="D59" s="44">
        <v>1004138140.9</v>
      </c>
      <c r="E59" s="45">
        <v>1054671714.3</v>
      </c>
      <c r="F59" s="21">
        <f t="shared" si="2"/>
        <v>-50533573.399999976</v>
      </c>
      <c r="G59" s="22">
        <f t="shared" si="3"/>
        <v>-4.7914031176554128E-2</v>
      </c>
      <c r="H59" s="23" t="s">
        <v>115</v>
      </c>
      <c r="J59" s="24" t="s">
        <v>113</v>
      </c>
      <c r="K59" s="24" t="s">
        <v>113</v>
      </c>
      <c r="L59" s="24"/>
      <c r="M59" s="24"/>
    </row>
    <row r="60" spans="1:13" ht="63">
      <c r="A60" s="18" t="s">
        <v>98</v>
      </c>
      <c r="B60" s="46" t="s">
        <v>99</v>
      </c>
      <c r="C60" s="43" t="s">
        <v>97</v>
      </c>
      <c r="D60" s="21">
        <f>D61+D62</f>
        <v>0</v>
      </c>
      <c r="E60" s="20">
        <f>E61+E62</f>
        <v>0</v>
      </c>
      <c r="F60" s="21">
        <f t="shared" si="2"/>
        <v>0</v>
      </c>
      <c r="G60" s="22" t="e">
        <f t="shared" si="3"/>
        <v>#DIV/0!</v>
      </c>
      <c r="H60" s="23"/>
      <c r="J60" s="24"/>
      <c r="K60" s="24"/>
      <c r="L60" s="24"/>
      <c r="M60" s="24"/>
    </row>
    <row r="61" spans="1:13" ht="47.25">
      <c r="A61" s="18" t="s">
        <v>100</v>
      </c>
      <c r="B61" s="47" t="s">
        <v>101</v>
      </c>
      <c r="C61" s="43" t="s">
        <v>97</v>
      </c>
      <c r="D61" s="38">
        <v>0</v>
      </c>
      <c r="E61" s="48">
        <v>0</v>
      </c>
      <c r="F61" s="21">
        <f t="shared" si="2"/>
        <v>0</v>
      </c>
      <c r="G61" s="22" t="e">
        <f t="shared" si="3"/>
        <v>#DIV/0!</v>
      </c>
      <c r="H61" s="23"/>
      <c r="J61" s="24" t="s">
        <v>113</v>
      </c>
      <c r="K61" s="24" t="s">
        <v>113</v>
      </c>
      <c r="L61" s="24"/>
      <c r="M61" s="24"/>
    </row>
    <row r="62" spans="1:13" ht="31.5">
      <c r="A62" s="18" t="s">
        <v>102</v>
      </c>
      <c r="B62" s="47" t="s">
        <v>103</v>
      </c>
      <c r="C62" s="43" t="s">
        <v>97</v>
      </c>
      <c r="D62" s="41">
        <v>0</v>
      </c>
      <c r="E62" s="30">
        <v>0</v>
      </c>
      <c r="F62" s="21">
        <f t="shared" si="2"/>
        <v>0</v>
      </c>
      <c r="G62" s="22" t="e">
        <f t="shared" si="3"/>
        <v>#DIV/0!</v>
      </c>
      <c r="H62" s="23"/>
      <c r="J62" s="24" t="s">
        <v>113</v>
      </c>
      <c r="K62" s="24" t="s">
        <v>113</v>
      </c>
      <c r="L62" s="24"/>
      <c r="M62" s="24"/>
    </row>
    <row r="63" spans="1:13">
      <c r="B63" s="49"/>
      <c r="C63" s="50"/>
      <c r="D63" s="50"/>
      <c r="E63" s="50"/>
      <c r="F63" s="50"/>
      <c r="G63" s="50"/>
    </row>
    <row r="64" spans="1:13" ht="31.5">
      <c r="B64" s="51" t="s">
        <v>104</v>
      </c>
      <c r="C64" s="52"/>
      <c r="D64" s="53"/>
      <c r="E64" s="52"/>
      <c r="F64" s="54"/>
      <c r="G64" s="54"/>
    </row>
    <row r="65" spans="2:7">
      <c r="B65" s="55"/>
      <c r="C65" s="56"/>
      <c r="D65" s="57" t="s">
        <v>105</v>
      </c>
      <c r="E65" s="57"/>
      <c r="F65" s="58" t="s">
        <v>106</v>
      </c>
      <c r="G65" s="58" t="s">
        <v>106</v>
      </c>
    </row>
    <row r="66" spans="2:7">
      <c r="B66" s="55" t="s">
        <v>107</v>
      </c>
      <c r="C66" s="57"/>
      <c r="D66" s="57"/>
      <c r="E66" s="57"/>
      <c r="F66" s="57"/>
      <c r="G66" s="57"/>
    </row>
    <row r="67" spans="2:7">
      <c r="B67" s="55" t="s">
        <v>108</v>
      </c>
      <c r="C67" s="57"/>
      <c r="D67" s="57"/>
      <c r="E67" s="57"/>
      <c r="F67" s="57"/>
      <c r="G67" s="57"/>
    </row>
    <row r="68" spans="2:7">
      <c r="B68" s="59"/>
      <c r="C68" s="50"/>
      <c r="D68" s="50"/>
      <c r="E68" s="50"/>
      <c r="F68" s="50"/>
      <c r="G68" s="50"/>
    </row>
    <row r="69" spans="2:7" ht="15.75">
      <c r="B69" s="60" t="s">
        <v>109</v>
      </c>
      <c r="C69" s="60"/>
      <c r="D69" s="60"/>
      <c r="E69" s="60"/>
      <c r="F69" s="60"/>
      <c r="G69" s="60"/>
    </row>
    <row r="70" spans="2:7" ht="17.25" customHeight="1">
      <c r="B70" s="1" t="s">
        <v>110</v>
      </c>
      <c r="C70" s="1"/>
      <c r="D70" s="1"/>
      <c r="E70" s="1"/>
      <c r="F70" s="1"/>
      <c r="G70" s="61"/>
    </row>
    <row r="71" spans="2:7" ht="15.75">
      <c r="B71" s="62" t="s">
        <v>111</v>
      </c>
      <c r="C71" s="63"/>
      <c r="D71" s="63"/>
      <c r="E71" s="63"/>
      <c r="F71" s="63"/>
      <c r="G71" s="63"/>
    </row>
  </sheetData>
  <mergeCells count="9">
    <mergeCell ref="L5:M5"/>
    <mergeCell ref="A11:A13"/>
    <mergeCell ref="A26:A28"/>
    <mergeCell ref="B70:F70"/>
    <mergeCell ref="E1:F1"/>
    <mergeCell ref="B3:F3"/>
    <mergeCell ref="B4:F4"/>
    <mergeCell ref="B5:F5"/>
    <mergeCell ref="J5:K5"/>
  </mergeCells>
  <conditionalFormatting sqref="D9">
    <cfRule type="cellIs" dxfId="83" priority="2" operator="equal">
      <formula>'Приложение 2'!J9</formula>
    </cfRule>
    <cfRule type="cellIs" dxfId="82" priority="3" operator="notBetween">
      <formula>'Приложение 2'!J9-0.15</formula>
      <formula>'Приложение 2'!J9+0.15</formula>
    </cfRule>
  </conditionalFormatting>
  <conditionalFormatting sqref="E9">
    <cfRule type="cellIs" dxfId="81" priority="4" operator="equal">
      <formula>'Приложение 2'!K9</formula>
    </cfRule>
    <cfRule type="cellIs" dxfId="80" priority="5" operator="notBetween">
      <formula>'Приложение 2'!K9-0.15</formula>
      <formula>'Приложение 2'!K9+0.15</formula>
    </cfRule>
  </conditionalFormatting>
  <conditionalFormatting sqref="D10">
    <cfRule type="cellIs" dxfId="79" priority="6" operator="equal">
      <formula>'Приложение 2'!J10</formula>
    </cfRule>
    <cfRule type="cellIs" dxfId="78" priority="7" operator="notBetween">
      <formula>'Приложение 2'!J10-0.15</formula>
      <formula>'Приложение 2'!J10+0.15</formula>
    </cfRule>
  </conditionalFormatting>
  <conditionalFormatting sqref="E10">
    <cfRule type="cellIs" dxfId="77" priority="8" operator="equal">
      <formula>'Приложение 2'!K10</formula>
    </cfRule>
    <cfRule type="cellIs" dxfId="76" priority="9" operator="notBetween">
      <formula>'Приложение 2'!K10-0.15</formula>
      <formula>'Приложение 2'!K10+0.15</formula>
    </cfRule>
  </conditionalFormatting>
  <conditionalFormatting sqref="D14">
    <cfRule type="cellIs" dxfId="75" priority="10" operator="equal">
      <formula>'Приложение 2'!J14</formula>
    </cfRule>
    <cfRule type="cellIs" dxfId="74" priority="11" operator="notBetween">
      <formula>'Приложение 2'!J14-0.15</formula>
      <formula>'Приложение 2'!J14+0.15</formula>
    </cfRule>
  </conditionalFormatting>
  <conditionalFormatting sqref="E14">
    <cfRule type="cellIs" dxfId="73" priority="12" operator="equal">
      <formula>'Приложение 2'!K14</formula>
    </cfRule>
    <cfRule type="cellIs" dxfId="72" priority="13" operator="notBetween">
      <formula>'Приложение 2'!K14-0.15</formula>
      <formula>'Приложение 2'!K14+0.15</formula>
    </cfRule>
  </conditionalFormatting>
  <conditionalFormatting sqref="D15">
    <cfRule type="cellIs" dxfId="71" priority="14" operator="equal">
      <formula>'Приложение 2'!J15</formula>
    </cfRule>
    <cfRule type="cellIs" dxfId="70" priority="15" operator="notBetween">
      <formula>'Приложение 2'!J15-0.15</formula>
      <formula>'Приложение 2'!J15+0.15</formula>
    </cfRule>
  </conditionalFormatting>
  <conditionalFormatting sqref="E15">
    <cfRule type="cellIs" dxfId="69" priority="16" operator="equal">
      <formula>'Приложение 2'!K15</formula>
    </cfRule>
    <cfRule type="cellIs" dxfId="68" priority="17" operator="notBetween">
      <formula>'Приложение 2'!K15-0.15</formula>
      <formula>'Приложение 2'!K15+0.15</formula>
    </cfRule>
  </conditionalFormatting>
  <conditionalFormatting sqref="D21">
    <cfRule type="cellIs" dxfId="67" priority="18" operator="equal">
      <formula>'Приложение 2'!J21</formula>
    </cfRule>
    <cfRule type="cellIs" dxfId="66" priority="19" operator="notBetween">
      <formula>'Приложение 2'!J21-0.15</formula>
      <formula>'Приложение 2'!J21+0.15</formula>
    </cfRule>
  </conditionalFormatting>
  <conditionalFormatting sqref="E21">
    <cfRule type="cellIs" dxfId="65" priority="20" operator="equal">
      <formula>'Приложение 2'!K21</formula>
    </cfRule>
    <cfRule type="cellIs" dxfId="64" priority="21" operator="notBetween">
      <formula>'Приложение 2'!K21-0.15</formula>
      <formula>'Приложение 2'!K21+0.15</formula>
    </cfRule>
  </conditionalFormatting>
  <conditionalFormatting sqref="D24">
    <cfRule type="cellIs" dxfId="63" priority="22" operator="equal">
      <formula>'Приложение 2'!J24</formula>
    </cfRule>
    <cfRule type="cellIs" dxfId="62" priority="23" operator="notBetween">
      <formula>'Приложение 2'!J24-0.15</formula>
      <formula>'Приложение 2'!J24+0.15</formula>
    </cfRule>
  </conditionalFormatting>
  <conditionalFormatting sqref="E24">
    <cfRule type="cellIs" dxfId="61" priority="24" operator="equal">
      <formula>'Приложение 2'!K24</formula>
    </cfRule>
    <cfRule type="cellIs" dxfId="60" priority="25" operator="notBetween">
      <formula>'Приложение 2'!K24-0.15</formula>
      <formula>'Приложение 2'!K24+0.15</formula>
    </cfRule>
  </conditionalFormatting>
  <conditionalFormatting sqref="D25">
    <cfRule type="cellIs" dxfId="59" priority="26" operator="equal">
      <formula>'Приложение 2'!J25</formula>
    </cfRule>
    <cfRule type="cellIs" dxfId="58" priority="27" operator="notBetween">
      <formula>'Приложение 2'!J25-0.15</formula>
      <formula>'Приложение 2'!J25+0.15</formula>
    </cfRule>
  </conditionalFormatting>
  <conditionalFormatting sqref="E25">
    <cfRule type="cellIs" dxfId="57" priority="28" operator="equal">
      <formula>'Приложение 2'!K25</formula>
    </cfRule>
    <cfRule type="cellIs" dxfId="56" priority="29" operator="notBetween">
      <formula>'Приложение 2'!K25-0.15</formula>
      <formula>'Приложение 2'!K25+0.15</formula>
    </cfRule>
  </conditionalFormatting>
  <conditionalFormatting sqref="D29">
    <cfRule type="cellIs" dxfId="55" priority="30" operator="equal">
      <formula>'Приложение 2'!J29</formula>
    </cfRule>
    <cfRule type="cellIs" dxfId="54" priority="31" operator="notBetween">
      <formula>'Приложение 2'!J29-0.15</formula>
      <formula>'Приложение 2'!J29+0.15</formula>
    </cfRule>
  </conditionalFormatting>
  <conditionalFormatting sqref="E29">
    <cfRule type="cellIs" dxfId="53" priority="32" operator="equal">
      <formula>'Приложение 2'!K29</formula>
    </cfRule>
    <cfRule type="cellIs" dxfId="52" priority="33" operator="notBetween">
      <formula>'Приложение 2'!K29-0.15</formula>
      <formula>'Приложение 2'!K29+0.15</formula>
    </cfRule>
  </conditionalFormatting>
  <conditionalFormatting sqref="D30">
    <cfRule type="cellIs" dxfId="51" priority="34" operator="equal">
      <formula>'Приложение 2'!J30</formula>
    </cfRule>
    <cfRule type="cellIs" dxfId="50" priority="35" operator="notBetween">
      <formula>'Приложение 2'!J30-0.15</formula>
      <formula>'Приложение 2'!J30+0.15</formula>
    </cfRule>
  </conditionalFormatting>
  <conditionalFormatting sqref="E30">
    <cfRule type="cellIs" dxfId="49" priority="36" operator="equal">
      <formula>'Приложение 2'!K30</formula>
    </cfRule>
    <cfRule type="cellIs" dxfId="48" priority="37" operator="notBetween">
      <formula>'Приложение 2'!K30-0.15</formula>
      <formula>'Приложение 2'!K30+0.15</formula>
    </cfRule>
  </conditionalFormatting>
  <conditionalFormatting sqref="D34">
    <cfRule type="cellIs" dxfId="47" priority="38" operator="equal">
      <formula>'Приложение 2'!J34</formula>
    </cfRule>
    <cfRule type="cellIs" dxfId="46" priority="39" operator="notBetween">
      <formula>'Приложение 2'!J34-0.15</formula>
      <formula>'Приложение 2'!J34+0.15</formula>
    </cfRule>
  </conditionalFormatting>
  <conditionalFormatting sqref="E34">
    <cfRule type="cellIs" dxfId="45" priority="40" operator="equal">
      <formula>'Приложение 2'!K34</formula>
    </cfRule>
    <cfRule type="cellIs" dxfId="44" priority="41" operator="notBetween">
      <formula>'Приложение 2'!K34-0.15</formula>
      <formula>'Приложение 2'!K34+0.15</formula>
    </cfRule>
  </conditionalFormatting>
  <conditionalFormatting sqref="D37">
    <cfRule type="cellIs" dxfId="43" priority="42" operator="equal">
      <formula>'Приложение 2'!J37</formula>
    </cfRule>
    <cfRule type="cellIs" dxfId="42" priority="43" operator="notBetween">
      <formula>'Приложение 2'!J37-0.15</formula>
      <formula>'Приложение 2'!J37+0.15</formula>
    </cfRule>
  </conditionalFormatting>
  <conditionalFormatting sqref="E37">
    <cfRule type="cellIs" dxfId="41" priority="44" operator="equal">
      <formula>'Приложение 2'!K37</formula>
    </cfRule>
    <cfRule type="cellIs" dxfId="40" priority="45" operator="notBetween">
      <formula>'Приложение 2'!K37-0.15</formula>
      <formula>'Приложение 2'!K37+0.15</formula>
    </cfRule>
  </conditionalFormatting>
  <conditionalFormatting sqref="D38">
    <cfRule type="cellIs" dxfId="39" priority="46" operator="equal">
      <formula>'Приложение 2'!J38</formula>
    </cfRule>
    <cfRule type="cellIs" dxfId="38" priority="47" operator="notBetween">
      <formula>'Приложение 2'!J38-0.15</formula>
      <formula>'Приложение 2'!J38+0.15</formula>
    </cfRule>
  </conditionalFormatting>
  <conditionalFormatting sqref="E38">
    <cfRule type="cellIs" dxfId="37" priority="48" operator="equal">
      <formula>'Приложение 2'!K38</formula>
    </cfRule>
    <cfRule type="cellIs" dxfId="36" priority="49" operator="notBetween">
      <formula>'Приложение 2'!K38-0.15</formula>
      <formula>'Приложение 2'!K38+0.15</formula>
    </cfRule>
  </conditionalFormatting>
  <conditionalFormatting sqref="D39">
    <cfRule type="cellIs" dxfId="35" priority="50" operator="equal">
      <formula>'Приложение 2'!J39</formula>
    </cfRule>
    <cfRule type="cellIs" dxfId="34" priority="51" operator="notBetween">
      <formula>'Приложение 2'!J39-0.15</formula>
      <formula>'Приложение 2'!J39+0.15</formula>
    </cfRule>
  </conditionalFormatting>
  <conditionalFormatting sqref="E39">
    <cfRule type="cellIs" dxfId="33" priority="52" operator="equal">
      <formula>'Приложение 2'!K39</formula>
    </cfRule>
    <cfRule type="cellIs" dxfId="32" priority="53" operator="notBetween">
      <formula>'Приложение 2'!K39-0.15</formula>
      <formula>'Приложение 2'!K39+0.15</formula>
    </cfRule>
  </conditionalFormatting>
  <conditionalFormatting sqref="D40">
    <cfRule type="cellIs" dxfId="31" priority="54" operator="equal">
      <formula>'Приложение 2'!J40</formula>
    </cfRule>
    <cfRule type="cellIs" dxfId="30" priority="55" operator="notBetween">
      <formula>'Приложение 2'!J40-0.15</formula>
      <formula>'Приложение 2'!J40+0.15</formula>
    </cfRule>
  </conditionalFormatting>
  <conditionalFormatting sqref="E40">
    <cfRule type="cellIs" dxfId="29" priority="56" operator="equal">
      <formula>'Приложение 2'!K40</formula>
    </cfRule>
    <cfRule type="cellIs" dxfId="28" priority="57" operator="notBetween">
      <formula>'Приложение 2'!K40-0.15</formula>
      <formula>'Приложение 2'!K40+0.15</formula>
    </cfRule>
  </conditionalFormatting>
  <conditionalFormatting sqref="D46">
    <cfRule type="cellIs" dxfId="27" priority="58" operator="equal">
      <formula>'Приложение 2'!J46</formula>
    </cfRule>
    <cfRule type="cellIs" dxfId="26" priority="59" operator="notBetween">
      <formula>'Приложение 2'!J46-0.15</formula>
      <formula>'Приложение 2'!J46+0.15</formula>
    </cfRule>
  </conditionalFormatting>
  <conditionalFormatting sqref="E46">
    <cfRule type="cellIs" dxfId="25" priority="60" operator="equal">
      <formula>'Приложение 2'!K46</formula>
    </cfRule>
    <cfRule type="cellIs" dxfId="24" priority="61" operator="notBetween">
      <formula>'Приложение 2'!K46-0.15</formula>
      <formula>'Приложение 2'!K46+0.15</formula>
    </cfRule>
  </conditionalFormatting>
  <conditionalFormatting sqref="D47">
    <cfRule type="cellIs" dxfId="23" priority="62" operator="equal">
      <formula>'Приложение 2'!J47</formula>
    </cfRule>
    <cfRule type="cellIs" dxfId="22" priority="63" operator="notBetween">
      <formula>'Приложение 2'!J47-0.15</formula>
      <formula>'Приложение 2'!J47+0.15</formula>
    </cfRule>
  </conditionalFormatting>
  <conditionalFormatting sqref="E47">
    <cfRule type="cellIs" dxfId="21" priority="64" operator="equal">
      <formula>'Приложение 2'!K47</formula>
    </cfRule>
    <cfRule type="cellIs" dxfId="20" priority="65" operator="notBetween">
      <formula>'Приложение 2'!K47-0.15</formula>
      <formula>'Приложение 2'!K47+0.15</formula>
    </cfRule>
  </conditionalFormatting>
  <conditionalFormatting sqref="D51">
    <cfRule type="cellIs" dxfId="19" priority="66" operator="equal">
      <formula>'Приложение 2'!J51</formula>
    </cfRule>
    <cfRule type="cellIs" dxfId="18" priority="67" operator="notBetween">
      <formula>'Приложение 2'!J51-0.15</formula>
      <formula>'Приложение 2'!J51+0.15</formula>
    </cfRule>
  </conditionalFormatting>
  <conditionalFormatting sqref="E51">
    <cfRule type="cellIs" dxfId="17" priority="68" operator="equal">
      <formula>'Приложение 2'!K51</formula>
    </cfRule>
    <cfRule type="cellIs" dxfId="16" priority="69" operator="notBetween">
      <formula>'Приложение 2'!K51-0.15</formula>
      <formula>'Приложение 2'!K51+0.15</formula>
    </cfRule>
  </conditionalFormatting>
  <conditionalFormatting sqref="D54">
    <cfRule type="cellIs" dxfId="15" priority="70" operator="equal">
      <formula>'Приложение 2'!J54</formula>
    </cfRule>
    <cfRule type="cellIs" dxfId="14" priority="71" operator="notBetween">
      <formula>'Приложение 2'!J54-0.15</formula>
      <formula>'Приложение 2'!J54+0.15</formula>
    </cfRule>
  </conditionalFormatting>
  <conditionalFormatting sqref="E54">
    <cfRule type="cellIs" dxfId="13" priority="72" operator="equal">
      <formula>'Приложение 2'!K54</formula>
    </cfRule>
    <cfRule type="cellIs" dxfId="12" priority="73" operator="notBetween">
      <formula>'Приложение 2'!K54-0.15</formula>
      <formula>'Приложение 2'!K54+0.15</formula>
    </cfRule>
  </conditionalFormatting>
  <conditionalFormatting sqref="D55">
    <cfRule type="cellIs" dxfId="11" priority="74" operator="equal">
      <formula>'Приложение 2'!J55</formula>
    </cfRule>
    <cfRule type="cellIs" dxfId="10" priority="75" operator="notBetween">
      <formula>'Приложение 2'!J55-0.15</formula>
      <formula>'Приложение 2'!J55+0.15</formula>
    </cfRule>
  </conditionalFormatting>
  <conditionalFormatting sqref="E55">
    <cfRule type="cellIs" dxfId="9" priority="76" operator="equal">
      <formula>'Приложение 2'!K55</formula>
    </cfRule>
    <cfRule type="cellIs" dxfId="8" priority="77" operator="notBetween">
      <formula>'Приложение 2'!K55-0.15</formula>
      <formula>'Приложение 2'!K55+0.15</formula>
    </cfRule>
  </conditionalFormatting>
  <conditionalFormatting sqref="D57">
    <cfRule type="cellIs" dxfId="7" priority="78" operator="equal">
      <formula>'Приложение 2'!J57</formula>
    </cfRule>
    <cfRule type="cellIs" dxfId="6" priority="79" operator="notBetween">
      <formula>'Приложение 2'!J57-0.15</formula>
      <formula>'Приложение 2'!J57+0.15</formula>
    </cfRule>
  </conditionalFormatting>
  <conditionalFormatting sqref="E57">
    <cfRule type="cellIs" dxfId="5" priority="80" operator="equal">
      <formula>'Приложение 2'!K57</formula>
    </cfRule>
    <cfRule type="cellIs" dxfId="4" priority="81" operator="notBetween">
      <formula>'Приложение 2'!K57-0.15</formula>
      <formula>'Приложение 2'!K57+0.15</formula>
    </cfRule>
  </conditionalFormatting>
  <conditionalFormatting sqref="D58">
    <cfRule type="cellIs" dxfId="3" priority="82" operator="equal">
      <formula>'Приложение 2'!J58</formula>
    </cfRule>
    <cfRule type="cellIs" dxfId="2" priority="83" operator="notBetween">
      <formula>'Приложение 2'!J58-0.15</formula>
      <formula>'Приложение 2'!J58+0.15</formula>
    </cfRule>
  </conditionalFormatting>
  <conditionalFormatting sqref="E58">
    <cfRule type="cellIs" dxfId="1" priority="84" operator="equal">
      <formula>'Приложение 2'!K58</formula>
    </cfRule>
    <cfRule type="cellIs" dxfId="0" priority="85" operator="notBetween">
      <formula>'Приложение 2'!K58-0.15</formula>
      <formula>'Приложение 2'!K58+0.15</formula>
    </cfRule>
  </conditionalFormatting>
  <pageMargins left="0.78749999999999998" right="0.78749999999999998" top="1.05277777777778" bottom="1.05277777777778" header="0.78749999999999998" footer="0.78749999999999998"/>
  <pageSetup paperSize="9" scale="50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2170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Kononova</cp:lastModifiedBy>
  <cp:revision>243</cp:revision>
  <cp:lastPrinted>2017-10-19T06:49:58Z</cp:lastPrinted>
  <dcterms:created xsi:type="dcterms:W3CDTF">2017-01-20T15:44:22Z</dcterms:created>
  <dcterms:modified xsi:type="dcterms:W3CDTF">2017-10-19T08:33:57Z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