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G56" i="1"/>
  <c r="E56" i="1"/>
  <c r="D56" i="1"/>
  <c r="F56" i="1" s="1"/>
  <c r="G55" i="1"/>
  <c r="F55" i="1"/>
  <c r="M54" i="1"/>
  <c r="L54" i="1"/>
  <c r="G54" i="1"/>
  <c r="F54" i="1"/>
  <c r="M53" i="1"/>
  <c r="L53" i="1"/>
  <c r="G53" i="1"/>
  <c r="F53" i="1"/>
  <c r="E52" i="1"/>
  <c r="F52" i="1" s="1"/>
  <c r="D52" i="1"/>
  <c r="G52" i="1" s="1"/>
  <c r="M51" i="1"/>
  <c r="L51" i="1"/>
  <c r="G51" i="1"/>
  <c r="F51" i="1"/>
  <c r="M50" i="1"/>
  <c r="L50" i="1"/>
  <c r="G50" i="1"/>
  <c r="F50" i="1"/>
  <c r="E49" i="1"/>
  <c r="F49" i="1" s="1"/>
  <c r="D49" i="1"/>
  <c r="G49" i="1" s="1"/>
  <c r="E48" i="1"/>
  <c r="F48" i="1" s="1"/>
  <c r="D48" i="1"/>
  <c r="G48" i="1" s="1"/>
  <c r="M47" i="1"/>
  <c r="L47" i="1"/>
  <c r="G47" i="1"/>
  <c r="F47" i="1"/>
  <c r="M43" i="1"/>
  <c r="L43" i="1"/>
  <c r="G43" i="1"/>
  <c r="F43" i="1"/>
  <c r="M42" i="1"/>
  <c r="L42" i="1"/>
  <c r="G42" i="1"/>
  <c r="F42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E38" i="1"/>
  <c r="E45" i="1" s="1"/>
  <c r="D38" i="1"/>
  <c r="D45" i="1" s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D32" i="1"/>
  <c r="G32" i="1" s="1"/>
  <c r="E31" i="1"/>
  <c r="D31" i="1"/>
  <c r="G31" i="1" s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E21" i="1"/>
  <c r="E28" i="1" s="1"/>
  <c r="D21" i="1"/>
  <c r="D28" i="1" s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E11" i="1"/>
  <c r="E16" i="1" s="1"/>
  <c r="D11" i="1"/>
  <c r="D16" i="1" s="1"/>
  <c r="M10" i="1"/>
  <c r="L10" i="1"/>
  <c r="G10" i="1"/>
  <c r="F10" i="1"/>
  <c r="M9" i="1"/>
  <c r="L9" i="1"/>
  <c r="G9" i="1"/>
  <c r="F9" i="1"/>
  <c r="E8" i="1"/>
  <c r="E15" i="1" s="1"/>
  <c r="D8" i="1"/>
  <c r="D15" i="1" s="1"/>
  <c r="E7" i="1"/>
  <c r="E18" i="1" s="1"/>
  <c r="D7" i="1"/>
  <c r="D18" i="1" s="1"/>
  <c r="G15" i="1" l="1"/>
  <c r="F15" i="1"/>
  <c r="G29" i="1"/>
  <c r="F29" i="1"/>
  <c r="G27" i="1"/>
  <c r="F27" i="1"/>
  <c r="G45" i="1"/>
  <c r="F45" i="1"/>
  <c r="G18" i="1"/>
  <c r="F18" i="1"/>
  <c r="G16" i="1"/>
  <c r="F16" i="1"/>
  <c r="G28" i="1"/>
  <c r="F28" i="1"/>
  <c r="G44" i="1"/>
  <c r="F44" i="1"/>
  <c r="G46" i="1"/>
  <c r="F46" i="1"/>
  <c r="E14" i="1"/>
  <c r="E17" i="1"/>
  <c r="F7" i="1"/>
  <c r="F8" i="1"/>
  <c r="F11" i="1"/>
  <c r="F20" i="1"/>
  <c r="F21" i="1"/>
  <c r="F24" i="1"/>
  <c r="F31" i="1"/>
  <c r="F32" i="1"/>
  <c r="F37" i="1"/>
  <c r="F38" i="1"/>
  <c r="F41" i="1"/>
  <c r="G7" i="1"/>
  <c r="G8" i="1"/>
  <c r="G11" i="1"/>
  <c r="G20" i="1"/>
  <c r="G21" i="1"/>
  <c r="G24" i="1"/>
  <c r="G37" i="1"/>
  <c r="G38" i="1"/>
  <c r="G41" i="1"/>
  <c r="D14" i="1"/>
  <c r="D17" i="1"/>
  <c r="G17" i="1" l="1"/>
  <c r="F17" i="1"/>
  <c r="G14" i="1"/>
  <c r="F14" i="1"/>
</calcChain>
</file>

<file path=xl/sharedStrings.xml><?xml version="1.0" encoding="utf-8"?>
<sst xmlns="http://schemas.openxmlformats.org/spreadsheetml/2006/main" count="188" uniqueCount="114">
  <si>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</si>
  <si>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</si>
  <si>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</si>
  <si>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</si>
  <si>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</si>
  <si>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</si>
  <si>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</si>
  <si>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</si>
  <si>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</si>
  <si>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</si>
  <si>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</si>
  <si>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</si>
  <si>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</si>
  <si>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</si>
  <si>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</si>
  <si>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</si>
  <si>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</si>
  <si>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</si>
  <si>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</si>
  <si>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</si>
  <si>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</si>
  <si>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</si>
  <si>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</si>
  <si>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</si>
  <si>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</si>
  <si>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</si>
  <si>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</si>
  <si>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</si>
  <si>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</si>
  <si>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</si>
  <si>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</si>
  <si>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</si>
  <si>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</si>
  <si>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</si>
  <si>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</si>
  <si>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</si>
  <si>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</si>
  <si>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</si>
  <si>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</si>
  <si>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</si>
  <si>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</si>
  <si>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</si>
  <si>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</si>
  <si>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</si>
  <si>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</si>
  <si>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</si>
  <si>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</si>
  <si>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</si>
  <si>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</si>
  <si>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</si>
  <si>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</si>
  <si>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</si>
  <si>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</si>
  <si>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</si>
  <si>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</si>
  <si>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</si>
  <si>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</si>
  <si>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</si>
  <si>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</si>
  <si>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</si>
  <si>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</si>
  <si>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</si>
  <si>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</si>
  <si>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</si>
  <si>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</si>
  <si>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</si>
  <si>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</si>
  <si>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</si>
  <si>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</si>
  <si>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</si>
  <si>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</si>
  <si>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</si>
  <si>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</si>
  <si>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</si>
  <si>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</si>
  <si>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</si>
  <si>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</si>
  <si>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</si>
  <si>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</si>
  <si>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</si>
  <si>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</si>
  <si>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</si>
  <si>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</si>
  <si>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</si>
  <si>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</si>
  <si>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</si>
  <si>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</si>
  <si>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</si>
  <si>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</si>
  <si>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</si>
  <si>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</si>
  <si>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</si>
  <si>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</si>
  <si>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</si>
  <si>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</si>
  <si>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</si>
  <si>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</si>
  <si>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</si>
  <si>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</si>
  <si>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</si>
  <si>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</si>
  <si>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</si>
  <si>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</si>
  <si>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</si>
  <si>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</si>
  <si>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</si>
  <si>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</si>
  <si>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</si>
  <si>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</si>
  <si>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</si>
  <si>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4 квартала 2019 года</t>
  </si>
  <si>
    <t>.</t>
  </si>
  <si>
    <t>Отсутствует необходимый комментарий!</t>
  </si>
  <si>
    <t>В связи с уменьшением межбюджетных трансфертов из краевого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</si>
</sst>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18" sqref="B18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2944</v>
      </c>
      <c r="E7" s="19">
        <f>E8+E11</f>
        <v>2747</v>
      </c>
      <c r="F7" s="20">
        <f t="shared" ref="F7:F38" si="0">D7-E7</f>
        <v>197</v>
      </c>
      <c r="G7" s="21">
        <f t="shared" ref="G7:G38" si="1">D7/E7-1</f>
        <v>7.171459774299227E-2</v>
      </c>
      <c r="H7" s="22"/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17</v>
      </c>
      <c r="E8" s="26">
        <f>E9+E10</f>
        <v>17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17</v>
      </c>
      <c r="E9" s="29">
        <v>17</v>
      </c>
      <c r="F9" s="20">
        <f t="shared" si="0"/>
        <v>0</v>
      </c>
      <c r="G9" s="21">
        <f t="shared" si="1"/>
        <v>0</v>
      </c>
      <c r="H9" s="22"/>
      <c r="J9" s="23">
        <v>17</v>
      </c>
      <c r="K9" s="23">
        <v>17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2927</v>
      </c>
      <c r="E11" s="30">
        <f>E12+E13</f>
        <v>2730</v>
      </c>
      <c r="F11" s="20">
        <f t="shared" si="0"/>
        <v>197</v>
      </c>
      <c r="G11" s="21">
        <f t="shared" si="1"/>
        <v>7.2161172161172127E-2</v>
      </c>
      <c r="H11" s="22"/>
      <c r="J11" s="23"/>
      <c r="K11" s="23"/>
      <c r="L11" s="23"/>
      <c r="M11" s="23"/>
    </row>
    <row r="12" spans="1:13" ht="18.75" x14ac:dyDescent="0.2">
      <c r="A12" s="17" t="s">
        <v>24</v>
      </c>
      <c r="B12" s="27" t="s">
        <v>19</v>
      </c>
      <c r="C12" s="28" t="s">
        <v>15</v>
      </c>
      <c r="D12" s="29">
        <v>421</v>
      </c>
      <c r="E12" s="29">
        <v>411</v>
      </c>
      <c r="F12" s="20">
        <f t="shared" si="0"/>
        <v>10</v>
      </c>
      <c r="G12" s="21">
        <f t="shared" si="1"/>
        <v>2.4330900243308973E-2</v>
      </c>
      <c r="H12" s="22"/>
      <c r="J12" s="23">
        <v>421</v>
      </c>
      <c r="K12" s="23">
        <v>411</v>
      </c>
      <c r="L12" s="23">
        <f>D12-J12</f>
        <v>0</v>
      </c>
      <c r="M12" s="23">
        <f>E12-K12</f>
        <v>0</v>
      </c>
    </row>
    <row r="13" spans="1:13" ht="18.75" x14ac:dyDescent="0.2">
      <c r="A13" s="17" t="s">
        <v>25</v>
      </c>
      <c r="B13" s="27" t="s">
        <v>21</v>
      </c>
      <c r="C13" s="28" t="s">
        <v>15</v>
      </c>
      <c r="D13" s="29">
        <v>2506</v>
      </c>
      <c r="E13" s="29">
        <v>2319</v>
      </c>
      <c r="F13" s="20">
        <f t="shared" si="0"/>
        <v>187</v>
      </c>
      <c r="G13" s="21">
        <f t="shared" si="1"/>
        <v>8.0638206123329059E-2</v>
      </c>
      <c r="H13" s="22"/>
      <c r="J13" s="23">
        <v>2506</v>
      </c>
      <c r="K13" s="23">
        <v>2319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86.971935007385525</v>
      </c>
      <c r="E14" s="31">
        <f>E7/E19*100</f>
        <v>86.166875784190708</v>
      </c>
      <c r="F14" s="20">
        <f t="shared" si="0"/>
        <v>0.80505922319481726</v>
      </c>
      <c r="G14" s="21">
        <f t="shared" si="1"/>
        <v>9.3430244031491583E-3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0.50221565731166906</v>
      </c>
      <c r="E15" s="33">
        <f>E8/E19*100</f>
        <v>0.53324968632371395</v>
      </c>
      <c r="F15" s="20">
        <f t="shared" si="0"/>
        <v>-3.1034029012044884E-2</v>
      </c>
      <c r="G15" s="21">
        <f t="shared" si="1"/>
        <v>-5.8197932053175916E-2</v>
      </c>
      <c r="H15" s="22" t="s">
        <v>112</v>
      </c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86.469719350073859</v>
      </c>
      <c r="E16" s="33">
        <f>E11/E19*100</f>
        <v>85.633626097866994</v>
      </c>
      <c r="F16" s="20">
        <f t="shared" si="0"/>
        <v>0.83609325220686515</v>
      </c>
      <c r="G16" s="21">
        <f t="shared" si="1"/>
        <v>9.7636091136830139E-3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297.41579617319621</v>
      </c>
      <c r="E17" s="31">
        <f>E7/E36*10000</f>
        <v>277.50558142823951</v>
      </c>
      <c r="F17" s="20">
        <f t="shared" si="0"/>
        <v>19.910214744956704</v>
      </c>
      <c r="G17" s="21">
        <f t="shared" si="1"/>
        <v>7.1747078536167352E-2</v>
      </c>
      <c r="H17" s="22"/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29.741579617319619</v>
      </c>
      <c r="E18" s="31">
        <f>E7/E36*1000</f>
        <v>27.750558142823948</v>
      </c>
      <c r="F18" s="20">
        <f t="shared" si="0"/>
        <v>1.9910214744956711</v>
      </c>
      <c r="G18" s="21">
        <f t="shared" si="1"/>
        <v>7.1747078536167352E-2</v>
      </c>
      <c r="H18" s="22"/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3385</v>
      </c>
      <c r="E19" s="29">
        <v>3188</v>
      </c>
      <c r="F19" s="20">
        <f t="shared" si="0"/>
        <v>197</v>
      </c>
      <c r="G19" s="21">
        <f t="shared" si="1"/>
        <v>6.1794228356336189E-2</v>
      </c>
      <c r="H19" s="22"/>
      <c r="J19" s="23">
        <v>3385</v>
      </c>
      <c r="K19" s="23">
        <v>3188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9188</v>
      </c>
      <c r="E20" s="19">
        <f>E10+E13+E21+E24</f>
        <v>8954</v>
      </c>
      <c r="F20" s="20">
        <f t="shared" si="0"/>
        <v>234</v>
      </c>
      <c r="G20" s="21">
        <f t="shared" si="1"/>
        <v>2.6133571588117022E-2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1673</v>
      </c>
      <c r="E21" s="30">
        <f>E22+E23</f>
        <v>1646</v>
      </c>
      <c r="F21" s="20">
        <f t="shared" si="0"/>
        <v>27</v>
      </c>
      <c r="G21" s="21">
        <f t="shared" si="1"/>
        <v>1.640340218712022E-2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1673</v>
      </c>
      <c r="E22" s="29">
        <v>1646</v>
      </c>
      <c r="F22" s="20">
        <f t="shared" si="0"/>
        <v>27</v>
      </c>
      <c r="G22" s="21">
        <f t="shared" si="1"/>
        <v>1.640340218712022E-2</v>
      </c>
      <c r="H22" s="22"/>
      <c r="J22" s="23">
        <v>1673</v>
      </c>
      <c r="K22" s="23">
        <v>1646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5009</v>
      </c>
      <c r="E24" s="30">
        <f>E25+E26</f>
        <v>4989</v>
      </c>
      <c r="F24" s="20">
        <f t="shared" si="0"/>
        <v>20</v>
      </c>
      <c r="G24" s="21">
        <f t="shared" si="1"/>
        <v>4.008819402685937E-3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2990</v>
      </c>
      <c r="E25" s="29">
        <v>2980</v>
      </c>
      <c r="F25" s="20">
        <f t="shared" si="0"/>
        <v>10</v>
      </c>
      <c r="G25" s="21">
        <f t="shared" si="1"/>
        <v>3.3557046979866278E-3</v>
      </c>
      <c r="H25" s="22"/>
      <c r="J25" s="23">
        <v>2990</v>
      </c>
      <c r="K25" s="23">
        <v>2980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2019</v>
      </c>
      <c r="E26" s="29">
        <v>2009</v>
      </c>
      <c r="F26" s="20">
        <f t="shared" si="0"/>
        <v>10</v>
      </c>
      <c r="G26" s="21">
        <f t="shared" si="1"/>
        <v>4.9776007964161817E-3</v>
      </c>
      <c r="H26" s="22"/>
      <c r="J26" s="23">
        <v>2019</v>
      </c>
      <c r="K26" s="23">
        <v>2009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23.898454975810228</v>
      </c>
      <c r="E27" s="31">
        <f>E20/E30*100</f>
        <v>23.300718226293327</v>
      </c>
      <c r="F27" s="20">
        <f t="shared" si="0"/>
        <v>0.59773674951690126</v>
      </c>
      <c r="G27" s="21">
        <f t="shared" si="1"/>
        <v>2.565314698507426E-2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4.3515580294438951</v>
      </c>
      <c r="E28" s="33">
        <f>(E21+E10)/E30*100</f>
        <v>4.2833350681794524</v>
      </c>
      <c r="F28" s="20">
        <f t="shared" si="0"/>
        <v>6.8222961264442716E-2</v>
      </c>
      <c r="G28" s="21">
        <f t="shared" si="1"/>
        <v>1.592753314380313E-2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19.546896946366331</v>
      </c>
      <c r="E29" s="33">
        <f>(E13+E24)/E30*100</f>
        <v>19.017383158113876</v>
      </c>
      <c r="F29" s="20">
        <f t="shared" si="0"/>
        <v>0.52951378825245499</v>
      </c>
      <c r="G29" s="21">
        <f t="shared" si="1"/>
        <v>2.7843672489005655E-2</v>
      </c>
      <c r="H29" s="22"/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38446</v>
      </c>
      <c r="E30" s="29">
        <v>38428</v>
      </c>
      <c r="F30" s="20">
        <f t="shared" si="0"/>
        <v>18</v>
      </c>
      <c r="G30" s="21">
        <f t="shared" si="1"/>
        <v>4.6840845217022142E-4</v>
      </c>
      <c r="H30" s="22"/>
      <c r="J30" s="23">
        <v>38446</v>
      </c>
      <c r="K30" s="23">
        <v>38428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27.862093690248567</v>
      </c>
      <c r="E31" s="20">
        <f>(E33+E34)/E35*100</f>
        <v>27.259870359457867</v>
      </c>
      <c r="F31" s="20">
        <f t="shared" si="0"/>
        <v>0.60222333079070012</v>
      </c>
      <c r="G31" s="21">
        <f t="shared" si="1"/>
        <v>2.2091936713182436E-2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17.865678776290629</v>
      </c>
      <c r="E32" s="20">
        <f>E34/E35*100</f>
        <v>17.560400707130231</v>
      </c>
      <c r="F32" s="20">
        <f t="shared" si="0"/>
        <v>0.30527806916039779</v>
      </c>
      <c r="G32" s="21">
        <f t="shared" si="1"/>
        <v>1.7384459173328759E-2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1673</v>
      </c>
      <c r="E33" s="29">
        <v>1646</v>
      </c>
      <c r="F33" s="20">
        <f t="shared" si="0"/>
        <v>27</v>
      </c>
      <c r="G33" s="21">
        <f t="shared" si="1"/>
        <v>1.640340218712022E-2</v>
      </c>
      <c r="H33" s="22"/>
      <c r="J33" s="23">
        <v>1673</v>
      </c>
      <c r="K33" s="23">
        <v>1646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2990</v>
      </c>
      <c r="E34" s="29">
        <v>2980</v>
      </c>
      <c r="F34" s="20">
        <f t="shared" si="0"/>
        <v>10</v>
      </c>
      <c r="G34" s="21">
        <f t="shared" si="1"/>
        <v>3.3557046979866278E-3</v>
      </c>
      <c r="H34" s="22"/>
      <c r="J34" s="23">
        <v>2990</v>
      </c>
      <c r="K34" s="23">
        <v>2980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16736</v>
      </c>
      <c r="E35" s="29">
        <v>16970</v>
      </c>
      <c r="F35" s="20">
        <f t="shared" si="0"/>
        <v>-234</v>
      </c>
      <c r="G35" s="21">
        <f t="shared" si="1"/>
        <v>-1.3789039481437837E-2</v>
      </c>
      <c r="H35" s="22" t="s">
        <v>111</v>
      </c>
      <c r="J35" s="23">
        <v>16736</v>
      </c>
      <c r="K35" s="23">
        <v>16970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98986</v>
      </c>
      <c r="E36" s="29">
        <v>98989</v>
      </c>
      <c r="F36" s="20">
        <f t="shared" si="0"/>
        <v>-3</v>
      </c>
      <c r="G36" s="21">
        <f t="shared" si="1"/>
        <v>-3.0306397680535113E-5</v>
      </c>
      <c r="H36" s="22" t="s">
        <v>112</v>
      </c>
      <c r="J36" s="23">
        <v>98986</v>
      </c>
      <c r="K36" s="23">
        <v>98989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23291.7</v>
      </c>
      <c r="E37" s="20">
        <f>E38+E41</f>
        <v>22225.4</v>
      </c>
      <c r="F37" s="20">
        <f t="shared" si="0"/>
        <v>1066.2999999999993</v>
      </c>
      <c r="G37" s="21">
        <f t="shared" si="1"/>
        <v>4.7976639340574279E-2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3505.2</v>
      </c>
      <c r="E38" s="36">
        <f>E39+E40</f>
        <v>3344.7</v>
      </c>
      <c r="F38" s="20">
        <f t="shared" si="0"/>
        <v>160.5</v>
      </c>
      <c r="G38" s="21">
        <f t="shared" si="1"/>
        <v>4.7986366490268217E-2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3505.2</v>
      </c>
      <c r="E39" s="37">
        <v>3344.7</v>
      </c>
      <c r="F39" s="20">
        <f t="shared" ref="F39:F70" si="3">D39-E39</f>
        <v>160.5</v>
      </c>
      <c r="G39" s="21">
        <f t="shared" ref="G39:G58" si="4">D39/E39-1</f>
        <v>4.7986366490268217E-2</v>
      </c>
      <c r="H39" s="22"/>
      <c r="J39" s="23">
        <v>3505.2</v>
      </c>
      <c r="K39" s="23">
        <v>3344.7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19786.5</v>
      </c>
      <c r="E41" s="36">
        <f>E42+E43</f>
        <v>18880.7</v>
      </c>
      <c r="F41" s="20">
        <f t="shared" si="3"/>
        <v>905.79999999999927</v>
      </c>
      <c r="G41" s="21">
        <f t="shared" si="4"/>
        <v>4.7974916184251537E-2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14336.4</v>
      </c>
      <c r="E42" s="39">
        <v>13680.1</v>
      </c>
      <c r="F42" s="20">
        <f t="shared" si="3"/>
        <v>656.29999999999927</v>
      </c>
      <c r="G42" s="21">
        <f t="shared" si="4"/>
        <v>4.7974795505880685E-2</v>
      </c>
      <c r="H42" s="22"/>
      <c r="J42" s="23">
        <v>14336.4</v>
      </c>
      <c r="K42" s="23">
        <v>13680.1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5450.1</v>
      </c>
      <c r="E43" s="39">
        <v>5200.6000000000004</v>
      </c>
      <c r="F43" s="20">
        <f t="shared" si="3"/>
        <v>249.5</v>
      </c>
      <c r="G43" s="21">
        <f t="shared" si="4"/>
        <v>4.7975233626889269E-2</v>
      </c>
      <c r="H43" s="22"/>
      <c r="J43" s="23">
        <v>5450.1</v>
      </c>
      <c r="K43" s="23">
        <v>5200.6000000000004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>
        <f>D37/D47*100</f>
        <v>32.041848084026334</v>
      </c>
      <c r="E44" s="31">
        <f>E37/E47*100</f>
        <v>32.041877872544099</v>
      </c>
      <c r="F44" s="20">
        <f t="shared" si="3"/>
        <v>-2.9788517764472999E-5</v>
      </c>
      <c r="G44" s="21">
        <f t="shared" si="4"/>
        <v>-9.2967453035885939E-7</v>
      </c>
      <c r="H44" s="22" t="s">
        <v>112</v>
      </c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>
        <f>D38/D47*100</f>
        <v>4.822021831988609</v>
      </c>
      <c r="E45" s="33">
        <f>E38/E47*100</f>
        <v>4.82198155805062</v>
      </c>
      <c r="F45" s="20">
        <f t="shared" si="3"/>
        <v>4.0273937988999364E-5</v>
      </c>
      <c r="G45" s="21">
        <f t="shared" si="4"/>
        <v>8.352155126400973E-6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>
        <f>D41/D47*100</f>
        <v>27.21982625203772</v>
      </c>
      <c r="E46" s="33">
        <f>E41/E47*100</f>
        <v>27.219896314493479</v>
      </c>
      <c r="F46" s="20">
        <f t="shared" si="3"/>
        <v>-7.0062455758801434E-5</v>
      </c>
      <c r="G46" s="21">
        <f t="shared" si="4"/>
        <v>-2.5739427861326547E-6</v>
      </c>
      <c r="H46" s="22" t="s">
        <v>112</v>
      </c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72691.5</v>
      </c>
      <c r="E47" s="39">
        <v>69363.600000000006</v>
      </c>
      <c r="F47" s="20">
        <f t="shared" si="3"/>
        <v>3327.8999999999942</v>
      </c>
      <c r="G47" s="21">
        <f t="shared" si="4"/>
        <v>4.7977613618670256E-2</v>
      </c>
      <c r="H47" s="22"/>
      <c r="J47" s="23">
        <v>72691.5</v>
      </c>
      <c r="K47" s="23">
        <v>69363.600000000006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1530.8</v>
      </c>
      <c r="E48" s="20">
        <f>E49+E52</f>
        <v>1522.3</v>
      </c>
      <c r="F48" s="20">
        <f t="shared" si="3"/>
        <v>8.5</v>
      </c>
      <c r="G48" s="21">
        <f t="shared" si="4"/>
        <v>5.583656309531726E-3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363</v>
      </c>
      <c r="E49" s="36">
        <f>E50+E51</f>
        <v>358</v>
      </c>
      <c r="F49" s="20">
        <f t="shared" si="3"/>
        <v>5</v>
      </c>
      <c r="G49" s="21">
        <f t="shared" si="4"/>
        <v>1.3966480446927276E-2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363</v>
      </c>
      <c r="E50" s="39">
        <v>358</v>
      </c>
      <c r="F50" s="20">
        <f t="shared" si="3"/>
        <v>5</v>
      </c>
      <c r="G50" s="21">
        <f t="shared" si="4"/>
        <v>1.3966480446927276E-2</v>
      </c>
      <c r="H50" s="22"/>
      <c r="J50" s="23">
        <v>363</v>
      </c>
      <c r="K50" s="23">
        <v>358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1167.8</v>
      </c>
      <c r="E52" s="36">
        <f>E53+E54</f>
        <v>1164.3</v>
      </c>
      <c r="F52" s="20">
        <f t="shared" si="3"/>
        <v>3.5</v>
      </c>
      <c r="G52" s="21">
        <f t="shared" si="4"/>
        <v>3.006098084685993E-3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1067</v>
      </c>
      <c r="E53" s="39">
        <v>1064.5999999999999</v>
      </c>
      <c r="F53" s="20">
        <f t="shared" si="3"/>
        <v>2.4000000000000909</v>
      </c>
      <c r="G53" s="21">
        <f t="shared" si="4"/>
        <v>2.2543678376856224E-3</v>
      </c>
      <c r="H53" s="22"/>
      <c r="J53" s="23">
        <v>1067</v>
      </c>
      <c r="K53" s="23">
        <v>1064.5999999999999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100.8</v>
      </c>
      <c r="E54" s="39">
        <v>99.7</v>
      </c>
      <c r="F54" s="20">
        <f t="shared" si="3"/>
        <v>1.0999999999999943</v>
      </c>
      <c r="G54" s="21">
        <f t="shared" si="4"/>
        <v>1.1033099297893534E-2</v>
      </c>
      <c r="H54" s="22"/>
      <c r="J54" s="23">
        <v>100.8</v>
      </c>
      <c r="K54" s="23">
        <v>99.7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1586456463</v>
      </c>
      <c r="E55" s="43">
        <v>1672831957</v>
      </c>
      <c r="F55" s="20">
        <f t="shared" si="3"/>
        <v>-86375494</v>
      </c>
      <c r="G55" s="21">
        <f t="shared" si="4"/>
        <v>-5.1634292158611594E-2</v>
      </c>
      <c r="H55" s="22" t="s">
        <v>113</v>
      </c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506000</v>
      </c>
      <c r="E56" s="19">
        <f>E57+E58</f>
        <v>472000</v>
      </c>
      <c r="F56" s="20">
        <f t="shared" si="3"/>
        <v>34000</v>
      </c>
      <c r="G56" s="21">
        <f t="shared" si="4"/>
        <v>7.2033898305084776E-2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506000</v>
      </c>
      <c r="E57" s="46">
        <v>472000</v>
      </c>
      <c r="F57" s="20">
        <f t="shared" si="3"/>
        <v>34000</v>
      </c>
      <c r="G57" s="21">
        <f t="shared" si="4"/>
        <v>7.2033898305084776E-2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2020-02-11T07:13:51Z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