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F56" i="1" s="1"/>
  <c r="D56" i="1"/>
  <c r="G56" i="1" s="1"/>
  <c r="G55" i="1"/>
  <c r="F55" i="1"/>
  <c r="M54" i="1"/>
  <c r="L54" i="1"/>
  <c r="G54" i="1"/>
  <c r="F54" i="1"/>
  <c r="M53" i="1"/>
  <c r="L53" i="1"/>
  <c r="G53" i="1"/>
  <c r="F53" i="1"/>
  <c r="G52" i="1"/>
  <c r="E52" i="1"/>
  <c r="D52" i="1"/>
  <c r="F52" i="1" s="1"/>
  <c r="M51" i="1"/>
  <c r="L51" i="1"/>
  <c r="G51" i="1"/>
  <c r="F51" i="1"/>
  <c r="M50" i="1"/>
  <c r="L50" i="1"/>
  <c r="G50" i="1"/>
  <c r="F50" i="1"/>
  <c r="G49" i="1"/>
  <c r="E49" i="1"/>
  <c r="D49" i="1"/>
  <c r="F49" i="1" s="1"/>
  <c r="G48" i="1"/>
  <c r="E48" i="1"/>
  <c r="D48" i="1"/>
  <c r="F48" i="1" s="1"/>
  <c r="M47" i="1"/>
  <c r="L47" i="1"/>
  <c r="G47" i="1"/>
  <c r="F47" i="1"/>
  <c r="M43" i="1"/>
  <c r="L43" i="1"/>
  <c r="G43" i="1"/>
  <c r="F43" i="1"/>
  <c r="M42" i="1"/>
  <c r="L42" i="1"/>
  <c r="G42" i="1"/>
  <c r="F42" i="1"/>
  <c r="G41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G38" i="1"/>
  <c r="E38" i="1"/>
  <c r="E45" i="1" s="1"/>
  <c r="D38" i="1"/>
  <c r="F38" i="1" s="1"/>
  <c r="G37" i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G32" i="1"/>
  <c r="E32" i="1"/>
  <c r="D32" i="1"/>
  <c r="F32" i="1" s="1"/>
  <c r="G31" i="1"/>
  <c r="E31" i="1"/>
  <c r="D31" i="1"/>
  <c r="F31" i="1" s="1"/>
  <c r="M30" i="1"/>
  <c r="L30" i="1"/>
  <c r="G30" i="1"/>
  <c r="F30" i="1"/>
  <c r="M26" i="1"/>
  <c r="L26" i="1"/>
  <c r="G26" i="1"/>
  <c r="F26" i="1"/>
  <c r="M25" i="1"/>
  <c r="L25" i="1"/>
  <c r="G25" i="1"/>
  <c r="F25" i="1"/>
  <c r="G24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G21" i="1"/>
  <c r="E21" i="1"/>
  <c r="E28" i="1" s="1"/>
  <c r="D21" i="1"/>
  <c r="F21" i="1" s="1"/>
  <c r="G20" i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G11" i="1"/>
  <c r="E11" i="1"/>
  <c r="E16" i="1" s="1"/>
  <c r="D11" i="1"/>
  <c r="F11" i="1" s="1"/>
  <c r="M10" i="1"/>
  <c r="L10" i="1"/>
  <c r="G10" i="1"/>
  <c r="F10" i="1"/>
  <c r="M9" i="1"/>
  <c r="L9" i="1"/>
  <c r="G9" i="1"/>
  <c r="F9" i="1"/>
  <c r="G8" i="1"/>
  <c r="E8" i="1"/>
  <c r="E15" i="1" s="1"/>
  <c r="D8" i="1"/>
  <c r="D7" i="1" s="1"/>
  <c r="E7" i="1"/>
  <c r="E17" i="1" s="1"/>
  <c r="F46" i="1" l="1"/>
  <c r="G46" i="1"/>
  <c r="F44" i="1"/>
  <c r="G44" i="1"/>
  <c r="D17" i="1"/>
  <c r="D14" i="1"/>
  <c r="G7" i="1"/>
  <c r="F7" i="1"/>
  <c r="D18" i="1"/>
  <c r="F29" i="1"/>
  <c r="G29" i="1"/>
  <c r="G27" i="1"/>
  <c r="F27" i="1"/>
  <c r="D15" i="1"/>
  <c r="D16" i="1"/>
  <c r="D28" i="1"/>
  <c r="D45" i="1"/>
  <c r="E18" i="1"/>
  <c r="F8" i="1"/>
  <c r="F20" i="1"/>
  <c r="F24" i="1"/>
  <c r="F37" i="1"/>
  <c r="F41" i="1"/>
  <c r="E14" i="1"/>
  <c r="G16" i="1" l="1"/>
  <c r="F16" i="1"/>
  <c r="F28" i="1"/>
  <c r="G28" i="1"/>
  <c r="F15" i="1"/>
  <c r="G15" i="1"/>
  <c r="G14" i="1"/>
  <c r="F14" i="1"/>
  <c r="G45" i="1"/>
  <c r="F45" i="1"/>
  <c r="G18" i="1"/>
  <c r="F18" i="1"/>
  <c r="F17" i="1"/>
  <c r="G17" i="1"/>
</calcChain>
</file>

<file path=xl/sharedStrings.xml><?xml version="1.0" encoding="utf-8"?>
<sst xmlns="http://schemas.openxmlformats.org/spreadsheetml/2006/main" count="197" uniqueCount="115">
  <si>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</si>
  <si>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</si>
  <si>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</si>
  <si>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</si>
  <si>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</si>
  <si>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</si>
  <si>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</si>
  <si>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</si>
  <si>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</si>
  <si>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</si>
  <si>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</si>
  <si>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</si>
  <si>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</si>
  <si>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</si>
  <si>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</si>
  <si>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</si>
  <si>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</si>
  <si>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</si>
  <si>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</si>
  <si>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</si>
  <si>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</si>
  <si>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</si>
  <si>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</si>
  <si>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</si>
  <si>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</si>
  <si>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</si>
  <si>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</si>
  <si>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</si>
  <si>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</si>
  <si>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</si>
  <si>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</si>
  <si>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</si>
  <si>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</si>
  <si>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</si>
  <si>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</si>
  <si>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</si>
  <si>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</si>
  <si>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</si>
  <si>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</si>
  <si>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</si>
  <si>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</si>
  <si>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</si>
  <si>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</si>
  <si>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</si>
  <si>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</si>
  <si>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</si>
  <si>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</si>
  <si>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</si>
  <si>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</si>
  <si>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</si>
  <si>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</si>
  <si>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</si>
  <si>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</si>
  <si>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</si>
  <si>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</si>
  <si>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</si>
  <si>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</si>
  <si>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</si>
  <si>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</si>
  <si>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</si>
  <si>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</si>
  <si>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</si>
  <si>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</si>
  <si>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</si>
  <si>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</si>
  <si>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</si>
  <si>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</si>
  <si>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</si>
  <si>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</si>
  <si>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</si>
  <si>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</si>
  <si>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</si>
  <si>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</si>
  <si>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</si>
  <si>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</si>
  <si>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</si>
  <si>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</si>
  <si>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</si>
  <si>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</si>
  <si>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</si>
  <si>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</si>
  <si>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</si>
  <si>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</si>
  <si>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</si>
  <si>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</si>
  <si>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</si>
  <si>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</si>
  <si>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</si>
  <si>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</si>
  <si>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</si>
  <si>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</si>
  <si>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</si>
  <si>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</si>
  <si>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</si>
  <si>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</si>
  <si>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</si>
  <si>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</si>
  <si>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</si>
  <si>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</si>
  <si>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</si>
  <si>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</si>
  <si>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</si>
  <si>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</si>
  <si>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</si>
  <si>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</si>
  <si>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</si>
  <si>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</si>
  <si>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</si>
  <si>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</si>
  <si>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</si>
  <si>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2 квартала 2019 года</t>
  </si>
  <si>
    <t>.</t>
  </si>
  <si>
    <t>Отсутствует необходимый комментарий!</t>
  </si>
  <si>
    <t>В связи с уменьшением межбюджетных трансфертов</t>
  </si>
  <si>
    <t>Достижение показателя планируется по итогам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</si>
</sst>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18" sqref="B18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3068</v>
      </c>
      <c r="E7" s="19">
        <f>E8+E11</f>
        <v>2518</v>
      </c>
      <c r="F7" s="20">
        <f t="shared" ref="F7:F38" si="0">D7-E7</f>
        <v>550</v>
      </c>
      <c r="G7" s="21">
        <f t="shared" ref="G7:G38" si="1">D7/E7-1</f>
        <v>0.21842732327243852</v>
      </c>
      <c r="H7" s="22" t="s">
        <v>112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13</v>
      </c>
      <c r="E8" s="26">
        <f>E9+E10</f>
        <v>11</v>
      </c>
      <c r="F8" s="20">
        <f t="shared" si="0"/>
        <v>2</v>
      </c>
      <c r="G8" s="21">
        <f t="shared" si="1"/>
        <v>0.18181818181818188</v>
      </c>
      <c r="H8" s="22" t="s">
        <v>112</v>
      </c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13</v>
      </c>
      <c r="E9" s="29">
        <v>11</v>
      </c>
      <c r="F9" s="20">
        <f t="shared" si="0"/>
        <v>2</v>
      </c>
      <c r="G9" s="21">
        <f t="shared" si="1"/>
        <v>0.18181818181818188</v>
      </c>
      <c r="H9" s="22" t="s">
        <v>111</v>
      </c>
      <c r="J9" s="23">
        <v>0</v>
      </c>
      <c r="K9" s="23">
        <v>0</v>
      </c>
      <c r="L9" s="23">
        <f>D9-J9</f>
        <v>13</v>
      </c>
      <c r="M9" s="23">
        <f>E9-K9</f>
        <v>11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3055</v>
      </c>
      <c r="E11" s="30">
        <f>E12+E13</f>
        <v>2507</v>
      </c>
      <c r="F11" s="20">
        <f t="shared" si="0"/>
        <v>548</v>
      </c>
      <c r="G11" s="21">
        <f t="shared" si="1"/>
        <v>0.21858795372955719</v>
      </c>
      <c r="H11" s="22" t="s">
        <v>112</v>
      </c>
      <c r="J11" s="23"/>
      <c r="K11" s="23"/>
      <c r="L11" s="23"/>
      <c r="M11" s="23"/>
    </row>
    <row r="12" spans="1:13" ht="18.75" x14ac:dyDescent="0.2">
      <c r="A12" s="17" t="s">
        <v>24</v>
      </c>
      <c r="B12" s="27" t="s">
        <v>19</v>
      </c>
      <c r="C12" s="28" t="s">
        <v>15</v>
      </c>
      <c r="D12" s="29">
        <v>456</v>
      </c>
      <c r="E12" s="29">
        <v>393</v>
      </c>
      <c r="F12" s="20">
        <f t="shared" si="0"/>
        <v>63</v>
      </c>
      <c r="G12" s="21">
        <f t="shared" si="1"/>
        <v>0.16030534351145032</v>
      </c>
      <c r="H12" s="22" t="s">
        <v>111</v>
      </c>
      <c r="J12" s="23">
        <v>0</v>
      </c>
      <c r="K12" s="23">
        <v>0</v>
      </c>
      <c r="L12" s="23">
        <f>D12-J12</f>
        <v>456</v>
      </c>
      <c r="M12" s="23">
        <f>E12-K12</f>
        <v>393</v>
      </c>
    </row>
    <row r="13" spans="1:13" ht="18.75" x14ac:dyDescent="0.2">
      <c r="A13" s="17" t="s">
        <v>25</v>
      </c>
      <c r="B13" s="27" t="s">
        <v>21</v>
      </c>
      <c r="C13" s="28" t="s">
        <v>15</v>
      </c>
      <c r="D13" s="29">
        <v>2599</v>
      </c>
      <c r="E13" s="29">
        <v>2114</v>
      </c>
      <c r="F13" s="20">
        <f t="shared" si="0"/>
        <v>485</v>
      </c>
      <c r="G13" s="21">
        <f t="shared" si="1"/>
        <v>0.22942289498580881</v>
      </c>
      <c r="H13" s="22" t="s">
        <v>111</v>
      </c>
      <c r="J13" s="23">
        <v>0</v>
      </c>
      <c r="K13" s="23">
        <v>0</v>
      </c>
      <c r="L13" s="23">
        <f>D13-J13</f>
        <v>2599</v>
      </c>
      <c r="M13" s="23">
        <f>E13-K13</f>
        <v>2114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87.432316899401542</v>
      </c>
      <c r="E14" s="31">
        <f>E7/E19*100</f>
        <v>85.096316323082121</v>
      </c>
      <c r="F14" s="20">
        <f t="shared" si="0"/>
        <v>2.3360005763194209</v>
      </c>
      <c r="G14" s="21">
        <f t="shared" si="1"/>
        <v>2.745125379399993E-2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0.37047591906526078</v>
      </c>
      <c r="E15" s="33">
        <f>E8/E19*100</f>
        <v>0.37174721189591076</v>
      </c>
      <c r="F15" s="20">
        <f t="shared" si="0"/>
        <v>-1.2712928306499727E-3</v>
      </c>
      <c r="G15" s="21">
        <f t="shared" si="1"/>
        <v>-3.4197777144484576E-3</v>
      </c>
      <c r="H15" s="22" t="s">
        <v>112</v>
      </c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87.061840980336285</v>
      </c>
      <c r="E16" s="33">
        <f>E11/E19*100</f>
        <v>84.724569111186213</v>
      </c>
      <c r="F16" s="20">
        <f t="shared" si="0"/>
        <v>2.3372718691500722</v>
      </c>
      <c r="G16" s="21">
        <f t="shared" si="1"/>
        <v>2.7586707063482541E-2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310.08378730758733</v>
      </c>
      <c r="E17" s="31">
        <f>E7/E36*10000</f>
        <v>254.37169786541938</v>
      </c>
      <c r="F17" s="20">
        <f t="shared" si="0"/>
        <v>55.712089442167951</v>
      </c>
      <c r="G17" s="21">
        <f t="shared" si="1"/>
        <v>0.21901842818867201</v>
      </c>
      <c r="H17" s="22" t="s">
        <v>112</v>
      </c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31.008378730758736</v>
      </c>
      <c r="E18" s="31">
        <f>E7/E36*1000</f>
        <v>25.43716978654194</v>
      </c>
      <c r="F18" s="20">
        <f t="shared" si="0"/>
        <v>5.5712089442167958</v>
      </c>
      <c r="G18" s="21">
        <f t="shared" si="1"/>
        <v>0.21901842818867201</v>
      </c>
      <c r="H18" s="22" t="s">
        <v>112</v>
      </c>
      <c r="J18" s="23"/>
      <c r="K18" s="23"/>
      <c r="L18" s="23"/>
      <c r="M18" s="23"/>
    </row>
    <row r="19" spans="1:13" ht="31.5" x14ac:dyDescent="0.25">
      <c r="A19" s="17" t="s">
        <v>37</v>
      </c>
      <c r="B19" s="18" t="s">
        <v>38</v>
      </c>
      <c r="C19" s="16" t="s">
        <v>15</v>
      </c>
      <c r="D19" s="29">
        <v>3509</v>
      </c>
      <c r="E19" s="29">
        <v>2959</v>
      </c>
      <c r="F19" s="20">
        <f t="shared" si="0"/>
        <v>550</v>
      </c>
      <c r="G19" s="21">
        <f t="shared" si="1"/>
        <v>0.18587360594795532</v>
      </c>
      <c r="H19" s="22" t="s">
        <v>111</v>
      </c>
      <c r="J19" s="23">
        <v>6577</v>
      </c>
      <c r="K19" s="23">
        <v>5477</v>
      </c>
      <c r="L19" s="23">
        <f>D19-J19</f>
        <v>-3068</v>
      </c>
      <c r="M19" s="23">
        <f>E19-K19</f>
        <v>-2518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9721</v>
      </c>
      <c r="E20" s="19">
        <f>E10+E13+E21+E24</f>
        <v>9216</v>
      </c>
      <c r="F20" s="20">
        <f t="shared" si="0"/>
        <v>505</v>
      </c>
      <c r="G20" s="21">
        <f t="shared" si="1"/>
        <v>5.479600694444442E-2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1658</v>
      </c>
      <c r="E21" s="30">
        <f>E22+E23</f>
        <v>1651</v>
      </c>
      <c r="F21" s="20">
        <f t="shared" si="0"/>
        <v>7</v>
      </c>
      <c r="G21" s="21">
        <f t="shared" si="1"/>
        <v>4.2398546335553622E-3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1658</v>
      </c>
      <c r="E22" s="29">
        <v>1651</v>
      </c>
      <c r="F22" s="20">
        <f t="shared" si="0"/>
        <v>7</v>
      </c>
      <c r="G22" s="21">
        <f t="shared" si="1"/>
        <v>4.2398546335553622E-3</v>
      </c>
      <c r="H22" s="22"/>
      <c r="J22" s="23">
        <v>1658</v>
      </c>
      <c r="K22" s="23">
        <v>1651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5464</v>
      </c>
      <c r="E24" s="30">
        <f>E25+E26</f>
        <v>5451</v>
      </c>
      <c r="F24" s="20">
        <f t="shared" si="0"/>
        <v>13</v>
      </c>
      <c r="G24" s="21">
        <f t="shared" si="1"/>
        <v>2.3848835076132335E-3</v>
      </c>
      <c r="H24" s="22"/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3023</v>
      </c>
      <c r="E25" s="29">
        <v>3015</v>
      </c>
      <c r="F25" s="20">
        <f t="shared" si="0"/>
        <v>8</v>
      </c>
      <c r="G25" s="21">
        <f t="shared" si="1"/>
        <v>2.6533996683251182E-3</v>
      </c>
      <c r="H25" s="22"/>
      <c r="J25" s="23">
        <v>3023</v>
      </c>
      <c r="K25" s="23">
        <v>3015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2441</v>
      </c>
      <c r="E26" s="29">
        <v>2436</v>
      </c>
      <c r="F26" s="20">
        <f t="shared" si="0"/>
        <v>5</v>
      </c>
      <c r="G26" s="21">
        <f t="shared" si="1"/>
        <v>2.0525451559934016E-3</v>
      </c>
      <c r="H26" s="22"/>
      <c r="J26" s="23">
        <v>2441</v>
      </c>
      <c r="K26" s="23">
        <v>2436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25.284157411501546</v>
      </c>
      <c r="E27" s="31">
        <f>E20/E30*100</f>
        <v>23.977521073993131</v>
      </c>
      <c r="F27" s="20">
        <f t="shared" si="0"/>
        <v>1.3066363375084151</v>
      </c>
      <c r="G27" s="21">
        <f t="shared" si="1"/>
        <v>5.4494221211451199E-2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4.3124300985772619</v>
      </c>
      <c r="E28" s="33">
        <f>(E21+E10)/E30*100</f>
        <v>4.2954521802476844</v>
      </c>
      <c r="F28" s="20">
        <f t="shared" si="0"/>
        <v>1.6977918329577513E-2</v>
      </c>
      <c r="G28" s="21">
        <f t="shared" si="1"/>
        <v>3.9525334277143997E-3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20.971727312924283</v>
      </c>
      <c r="E29" s="33">
        <f>(E13+E24)/E30*100</f>
        <v>19.682068893745448</v>
      </c>
      <c r="F29" s="20">
        <f t="shared" si="0"/>
        <v>1.2896584191788349</v>
      </c>
      <c r="G29" s="21">
        <f t="shared" si="1"/>
        <v>6.5524535359626768E-2</v>
      </c>
      <c r="H29" s="22"/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38447</v>
      </c>
      <c r="E30" s="29">
        <v>38436</v>
      </c>
      <c r="F30" s="20">
        <f t="shared" si="0"/>
        <v>11</v>
      </c>
      <c r="G30" s="21">
        <f t="shared" si="1"/>
        <v>2.8619003018004463E-4</v>
      </c>
      <c r="H30" s="22"/>
      <c r="J30" s="23">
        <v>38447</v>
      </c>
      <c r="K30" s="23">
        <v>38436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27.420772069591703</v>
      </c>
      <c r="E31" s="20">
        <f>(E33+E34)/E35*100</f>
        <v>27.38262910798122</v>
      </c>
      <c r="F31" s="20">
        <f t="shared" si="0"/>
        <v>3.8142961610482473E-2</v>
      </c>
      <c r="G31" s="21">
        <f t="shared" si="1"/>
        <v>1.3929619928045867E-3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17.708394352996308</v>
      </c>
      <c r="E32" s="20">
        <f>E34/E35*100</f>
        <v>17.693661971830984</v>
      </c>
      <c r="F32" s="20">
        <f t="shared" si="0"/>
        <v>1.4732381165323716E-2</v>
      </c>
      <c r="G32" s="21">
        <f t="shared" si="1"/>
        <v>8.326360698411861E-4</v>
      </c>
      <c r="H32" s="22"/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1658</v>
      </c>
      <c r="E33" s="29">
        <v>1651</v>
      </c>
      <c r="F33" s="20">
        <f t="shared" si="0"/>
        <v>7</v>
      </c>
      <c r="G33" s="21">
        <f t="shared" si="1"/>
        <v>4.2398546335553622E-3</v>
      </c>
      <c r="H33" s="22"/>
      <c r="J33" s="23">
        <v>1658</v>
      </c>
      <c r="K33" s="23">
        <v>1651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3023</v>
      </c>
      <c r="E34" s="29">
        <v>3015</v>
      </c>
      <c r="F34" s="20">
        <f t="shared" si="0"/>
        <v>8</v>
      </c>
      <c r="G34" s="21">
        <f t="shared" si="1"/>
        <v>2.6533996683251182E-3</v>
      </c>
      <c r="H34" s="22"/>
      <c r="J34" s="23">
        <v>3023</v>
      </c>
      <c r="K34" s="23">
        <v>3015</v>
      </c>
      <c r="L34" s="23">
        <f t="shared" si="2"/>
        <v>0</v>
      </c>
      <c r="M34" s="23">
        <f t="shared" si="2"/>
        <v>0</v>
      </c>
    </row>
    <row r="35" spans="1:13" ht="31.5" x14ac:dyDescent="0.2">
      <c r="A35" s="17" t="s">
        <v>64</v>
      </c>
      <c r="B35" s="35" t="s">
        <v>65</v>
      </c>
      <c r="C35" s="28" t="s">
        <v>41</v>
      </c>
      <c r="D35" s="29">
        <v>17071</v>
      </c>
      <c r="E35" s="29">
        <v>17040</v>
      </c>
      <c r="F35" s="20">
        <f t="shared" si="0"/>
        <v>31</v>
      </c>
      <c r="G35" s="21">
        <f t="shared" si="1"/>
        <v>1.8192488262911422E-3</v>
      </c>
      <c r="H35" s="22"/>
      <c r="J35" s="23">
        <v>17071</v>
      </c>
      <c r="K35" s="23">
        <v>17040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98941</v>
      </c>
      <c r="E36" s="29">
        <v>98989</v>
      </c>
      <c r="F36" s="20">
        <f t="shared" si="0"/>
        <v>-48</v>
      </c>
      <c r="G36" s="21">
        <f t="shared" si="1"/>
        <v>-4.8490236288878386E-4</v>
      </c>
      <c r="H36" s="22" t="s">
        <v>112</v>
      </c>
      <c r="J36" s="23">
        <v>98941</v>
      </c>
      <c r="K36" s="23">
        <v>98989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14107.9</v>
      </c>
      <c r="E37" s="20">
        <f>E38+E41</f>
        <v>13323.000000000002</v>
      </c>
      <c r="F37" s="20">
        <f t="shared" si="0"/>
        <v>784.89999999999782</v>
      </c>
      <c r="G37" s="21">
        <f t="shared" si="1"/>
        <v>5.8913157697215279E-2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1440.1</v>
      </c>
      <c r="E38" s="36">
        <f>E39+E40</f>
        <v>1371.6</v>
      </c>
      <c r="F38" s="20">
        <f t="shared" si="0"/>
        <v>68.5</v>
      </c>
      <c r="G38" s="21">
        <f t="shared" si="1"/>
        <v>4.9941673957421884E-2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1440.1</v>
      </c>
      <c r="E39" s="37">
        <v>1371.6</v>
      </c>
      <c r="F39" s="20">
        <f t="shared" ref="F39:F70" si="3">D39-E39</f>
        <v>68.5</v>
      </c>
      <c r="G39" s="21">
        <f t="shared" ref="G39:G58" si="4">D39/E39-1</f>
        <v>4.9941673957421884E-2</v>
      </c>
      <c r="H39" s="22"/>
      <c r="J39" s="23">
        <v>1440.1</v>
      </c>
      <c r="K39" s="23">
        <v>1371.6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12667.8</v>
      </c>
      <c r="E41" s="36">
        <f>E42+E43</f>
        <v>11951.400000000001</v>
      </c>
      <c r="F41" s="20">
        <f t="shared" si="3"/>
        <v>716.39999999999782</v>
      </c>
      <c r="G41" s="21">
        <f t="shared" si="4"/>
        <v>5.9942768211255437E-2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9933.4</v>
      </c>
      <c r="E42" s="39">
        <v>9371.6</v>
      </c>
      <c r="F42" s="20">
        <f t="shared" si="3"/>
        <v>561.79999999999927</v>
      </c>
      <c r="G42" s="21">
        <f t="shared" si="4"/>
        <v>5.9947074138887668E-2</v>
      </c>
      <c r="H42" s="22"/>
      <c r="J42" s="23">
        <v>9933.4</v>
      </c>
      <c r="K42" s="23">
        <v>9371.6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2734.4</v>
      </c>
      <c r="E43" s="39">
        <v>2579.8000000000002</v>
      </c>
      <c r="F43" s="20">
        <f t="shared" si="3"/>
        <v>154.59999999999991</v>
      </c>
      <c r="G43" s="21">
        <f t="shared" si="4"/>
        <v>5.9927126133808795E-2</v>
      </c>
      <c r="H43" s="22"/>
      <c r="J43" s="23">
        <v>2734.4</v>
      </c>
      <c r="K43" s="23">
        <v>2579.8000000000002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>
        <f>D37/D47*100</f>
        <v>32.045201590005675</v>
      </c>
      <c r="E44" s="31">
        <f>E37/E47*100</f>
        <v>32.041847041847042</v>
      </c>
      <c r="F44" s="20">
        <f t="shared" si="3"/>
        <v>3.3545481586330084E-3</v>
      </c>
      <c r="G44" s="21">
        <f t="shared" si="4"/>
        <v>1.046927211858506E-4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>
        <f>D38/D47*100</f>
        <v>3.2710959681998864</v>
      </c>
      <c r="E45" s="33">
        <f>E38/E47*100</f>
        <v>3.2987012987012987</v>
      </c>
      <c r="F45" s="20">
        <f t="shared" si="3"/>
        <v>-2.760533050141234E-2</v>
      </c>
      <c r="G45" s="21">
        <f t="shared" si="4"/>
        <v>-8.3685450732627897E-3</v>
      </c>
      <c r="H45" s="22" t="s">
        <v>112</v>
      </c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>
        <f>D41/D47*100</f>
        <v>28.774105621805791</v>
      </c>
      <c r="E46" s="33">
        <f>E41/E47*100</f>
        <v>28.74314574314575</v>
      </c>
      <c r="F46" s="20">
        <f t="shared" si="3"/>
        <v>3.0959878660041795E-2</v>
      </c>
      <c r="G46" s="21">
        <f t="shared" si="4"/>
        <v>1.0771221402383624E-3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44025</v>
      </c>
      <c r="E47" s="39">
        <v>41580</v>
      </c>
      <c r="F47" s="20">
        <f t="shared" si="3"/>
        <v>2445</v>
      </c>
      <c r="G47" s="21">
        <f t="shared" si="4"/>
        <v>5.8802308802308856E-2</v>
      </c>
      <c r="H47" s="22"/>
      <c r="J47" s="23">
        <v>44025</v>
      </c>
      <c r="K47" s="23">
        <v>41580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800.80000000000007</v>
      </c>
      <c r="E48" s="20">
        <f>E49+E52</f>
        <v>797.99999999999989</v>
      </c>
      <c r="F48" s="20">
        <f t="shared" si="3"/>
        <v>2.8000000000001819</v>
      </c>
      <c r="G48" s="21">
        <f t="shared" si="4"/>
        <v>3.5087719298247944E-3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101.1</v>
      </c>
      <c r="E49" s="36">
        <f>E50+E51</f>
        <v>100.3</v>
      </c>
      <c r="F49" s="20">
        <f t="shared" si="3"/>
        <v>0.79999999999999716</v>
      </c>
      <c r="G49" s="21">
        <f t="shared" si="4"/>
        <v>7.9760717846459883E-3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101.1</v>
      </c>
      <c r="E50" s="39">
        <v>100.3</v>
      </c>
      <c r="F50" s="20">
        <f t="shared" si="3"/>
        <v>0.79999999999999716</v>
      </c>
      <c r="G50" s="21">
        <f t="shared" si="4"/>
        <v>7.9760717846459883E-3</v>
      </c>
      <c r="H50" s="22"/>
      <c r="J50" s="23">
        <v>101.1</v>
      </c>
      <c r="K50" s="23">
        <v>100.3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699.7</v>
      </c>
      <c r="E52" s="36">
        <f>E53+E54</f>
        <v>697.69999999999993</v>
      </c>
      <c r="F52" s="20">
        <f t="shared" si="3"/>
        <v>2.0000000000001137</v>
      </c>
      <c r="G52" s="21">
        <f t="shared" si="4"/>
        <v>2.8665615594096749E-3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649.20000000000005</v>
      </c>
      <c r="E53" s="39">
        <v>647.79999999999995</v>
      </c>
      <c r="F53" s="20">
        <f t="shared" si="3"/>
        <v>1.4000000000000909</v>
      </c>
      <c r="G53" s="21">
        <f t="shared" si="4"/>
        <v>2.1611608521150405E-3</v>
      </c>
      <c r="H53" s="22"/>
      <c r="J53" s="23">
        <v>649.20000000000005</v>
      </c>
      <c r="K53" s="23">
        <v>647.79999999999995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50.5</v>
      </c>
      <c r="E54" s="39">
        <v>49.9</v>
      </c>
      <c r="F54" s="20">
        <f t="shared" si="3"/>
        <v>0.60000000000000142</v>
      </c>
      <c r="G54" s="21">
        <f t="shared" si="4"/>
        <v>1.2024048096192397E-2</v>
      </c>
      <c r="H54" s="22"/>
      <c r="J54" s="23">
        <v>50.5</v>
      </c>
      <c r="K54" s="23">
        <v>49.9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710156916.16999996</v>
      </c>
      <c r="E55" s="43">
        <v>720241345</v>
      </c>
      <c r="F55" s="20">
        <f t="shared" si="3"/>
        <v>-10084428.830000043</v>
      </c>
      <c r="G55" s="21">
        <f t="shared" si="4"/>
        <v>-1.4001457844661891E-2</v>
      </c>
      <c r="H55" s="22" t="s">
        <v>113</v>
      </c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0</v>
      </c>
      <c r="E56" s="19">
        <f>E57+E58</f>
        <v>100000</v>
      </c>
      <c r="F56" s="20">
        <f t="shared" si="3"/>
        <v>-100000</v>
      </c>
      <c r="G56" s="21">
        <f t="shared" si="4"/>
        <v>-1</v>
      </c>
      <c r="H56" s="22" t="s">
        <v>112</v>
      </c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0</v>
      </c>
      <c r="E57" s="46">
        <v>0</v>
      </c>
      <c r="F57" s="20">
        <f t="shared" si="3"/>
        <v>0</v>
      </c>
      <c r="G57" s="21" t="e">
        <f t="shared" si="4"/>
        <v>#DIV/0!</v>
      </c>
      <c r="H57" s="22"/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100000</v>
      </c>
      <c r="F58" s="20">
        <f t="shared" si="3"/>
        <v>-100000</v>
      </c>
      <c r="G58" s="21">
        <f t="shared" si="4"/>
        <v>-1</v>
      </c>
      <c r="H58" s="22" t="s">
        <v>114</v>
      </c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2020-02-11T07:10:15Z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