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Приложение 2" sheetId="1" r:id="rId1"/>
  </sheets>
  <calcPr calcId="14562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8" i="1" l="1"/>
  <c r="F58" i="1"/>
  <c r="G57" i="1"/>
  <c r="F57" i="1"/>
  <c r="E56" i="1"/>
  <c r="G56" i="1" s="1"/>
  <c r="D56" i="1"/>
  <c r="G55" i="1"/>
  <c r="F55" i="1"/>
  <c r="G54" i="1"/>
  <c r="F54" i="1"/>
  <c r="G53" i="1"/>
  <c r="F53" i="1"/>
  <c r="G52" i="1"/>
  <c r="E52" i="1"/>
  <c r="D52" i="1"/>
  <c r="F52" i="1" s="1"/>
  <c r="G51" i="1"/>
  <c r="F51" i="1"/>
  <c r="G50" i="1"/>
  <c r="F50" i="1"/>
  <c r="G49" i="1"/>
  <c r="E49" i="1"/>
  <c r="D49" i="1"/>
  <c r="F49" i="1" s="1"/>
  <c r="G48" i="1"/>
  <c r="E48" i="1"/>
  <c r="D48" i="1"/>
  <c r="F48" i="1" s="1"/>
  <c r="G47" i="1"/>
  <c r="F47" i="1"/>
  <c r="G43" i="1"/>
  <c r="F43" i="1"/>
  <c r="G42" i="1"/>
  <c r="F42" i="1"/>
  <c r="G41" i="1"/>
  <c r="E41" i="1"/>
  <c r="E46" i="1" s="1"/>
  <c r="D41" i="1"/>
  <c r="D46" i="1" s="1"/>
  <c r="G40" i="1"/>
  <c r="F40" i="1"/>
  <c r="G39" i="1"/>
  <c r="F39" i="1"/>
  <c r="G38" i="1"/>
  <c r="E38" i="1"/>
  <c r="E45" i="1" s="1"/>
  <c r="D38" i="1"/>
  <c r="D45" i="1" s="1"/>
  <c r="G37" i="1"/>
  <c r="E37" i="1"/>
  <c r="E44" i="1" s="1"/>
  <c r="D37" i="1"/>
  <c r="D44" i="1" s="1"/>
  <c r="G36" i="1"/>
  <c r="F36" i="1"/>
  <c r="G35" i="1"/>
  <c r="F35" i="1"/>
  <c r="G34" i="1"/>
  <c r="F34" i="1"/>
  <c r="G33" i="1"/>
  <c r="F33" i="1"/>
  <c r="G32" i="1"/>
  <c r="E32" i="1"/>
  <c r="D32" i="1"/>
  <c r="F32" i="1" s="1"/>
  <c r="G31" i="1"/>
  <c r="E31" i="1"/>
  <c r="D31" i="1"/>
  <c r="F31" i="1" s="1"/>
  <c r="G30" i="1"/>
  <c r="F30" i="1"/>
  <c r="G26" i="1"/>
  <c r="F26" i="1"/>
  <c r="G25" i="1"/>
  <c r="F25" i="1"/>
  <c r="G24" i="1"/>
  <c r="E24" i="1"/>
  <c r="E29" i="1" s="1"/>
  <c r="D24" i="1"/>
  <c r="D29" i="1" s="1"/>
  <c r="G23" i="1"/>
  <c r="F23" i="1"/>
  <c r="G22" i="1"/>
  <c r="F22" i="1"/>
  <c r="G21" i="1"/>
  <c r="E21" i="1"/>
  <c r="E28" i="1" s="1"/>
  <c r="D21" i="1"/>
  <c r="D28" i="1" s="1"/>
  <c r="G20" i="1"/>
  <c r="E20" i="1"/>
  <c r="E27" i="1" s="1"/>
  <c r="D20" i="1"/>
  <c r="D27" i="1" s="1"/>
  <c r="G19" i="1"/>
  <c r="F19" i="1"/>
  <c r="G13" i="1"/>
  <c r="F13" i="1"/>
  <c r="G12" i="1"/>
  <c r="F12" i="1"/>
  <c r="G11" i="1"/>
  <c r="E11" i="1"/>
  <c r="E16" i="1" s="1"/>
  <c r="D11" i="1"/>
  <c r="D16" i="1" s="1"/>
  <c r="G10" i="1"/>
  <c r="F10" i="1"/>
  <c r="G9" i="1"/>
  <c r="F9" i="1"/>
  <c r="G8" i="1"/>
  <c r="E8" i="1"/>
  <c r="E15" i="1" s="1"/>
  <c r="D8" i="1"/>
  <c r="D15" i="1" s="1"/>
  <c r="D7" i="1"/>
  <c r="D18" i="1" s="1"/>
  <c r="G15" i="1" l="1"/>
  <c r="F15" i="1"/>
  <c r="F16" i="1"/>
  <c r="G16" i="1"/>
  <c r="F46" i="1"/>
  <c r="G46" i="1"/>
  <c r="F29" i="1"/>
  <c r="G29" i="1"/>
  <c r="F45" i="1"/>
  <c r="G45" i="1"/>
  <c r="G28" i="1"/>
  <c r="F28" i="1"/>
  <c r="F44" i="1"/>
  <c r="G44" i="1"/>
  <c r="F27" i="1"/>
  <c r="G27" i="1"/>
  <c r="E7" i="1"/>
  <c r="F7" i="1"/>
  <c r="F8" i="1"/>
  <c r="F11" i="1"/>
  <c r="F20" i="1"/>
  <c r="F21" i="1"/>
  <c r="F24" i="1"/>
  <c r="F37" i="1"/>
  <c r="F38" i="1"/>
  <c r="F41" i="1"/>
  <c r="D14" i="1"/>
  <c r="D17" i="1"/>
  <c r="F56" i="1"/>
  <c r="E18" i="1" l="1"/>
  <c r="E17" i="1"/>
  <c r="F17" i="1" s="1"/>
  <c r="E14" i="1"/>
  <c r="F14" i="1" s="1"/>
  <c r="G7" i="1"/>
  <c r="G17" i="1"/>
  <c r="G14" i="1"/>
  <c r="G18" i="1" l="1"/>
  <c r="F18" i="1"/>
</calcChain>
</file>

<file path=xl/sharedStrings.xml><?xml version="1.0" encoding="utf-8"?>
<sst xmlns="http://schemas.openxmlformats.org/spreadsheetml/2006/main" count="174" uniqueCount="106">
  <si>
    <t>Приложение № 2
к письму департамента от
__________№_____________</t>
  </si>
  <si>
    <t xml:space="preserve">  </t>
  </si>
  <si>
    <t>Прогнозы</t>
  </si>
  <si>
    <t>Разница с прогнозом</t>
  </si>
  <si>
    <t>№ п/п</t>
  </si>
  <si>
    <t>Наименование показателя</t>
  </si>
  <si>
    <t>Единица измерения</t>
  </si>
  <si>
    <t>Период текущего года</t>
  </si>
  <si>
    <t>Период прошлого года</t>
  </si>
  <si>
    <t>Динамика в абсолютном выражении</t>
  </si>
  <si>
    <t>Динамика в % выражении</t>
  </si>
  <si>
    <t>Количество субъектов малого и среднего  предпринимательства</t>
  </si>
  <si>
    <t>единиц</t>
  </si>
  <si>
    <t>1.1</t>
  </si>
  <si>
    <t>средние предприятия-всего</t>
  </si>
  <si>
    <t>1.1.1</t>
  </si>
  <si>
    <t>юридические лица</t>
  </si>
  <si>
    <t>1.1.2</t>
  </si>
  <si>
    <t>индивидуальные предприниматели</t>
  </si>
  <si>
    <t>1.2</t>
  </si>
  <si>
    <t>малые предприятия - всего</t>
  </si>
  <si>
    <t>1.2.1</t>
  </si>
  <si>
    <t>1.2.2</t>
  </si>
  <si>
    <t>2</t>
  </si>
  <si>
    <r>
      <rPr>
        <b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>муниципального района, городского округа</t>
    </r>
  </si>
  <si>
    <t>%</t>
  </si>
  <si>
    <t>2.1</t>
  </si>
  <si>
    <t>доля количества  субъектов среднего предпринимательства</t>
  </si>
  <si>
    <t>2.2</t>
  </si>
  <si>
    <t>доля количества  субъектов малого предпринимательства</t>
  </si>
  <si>
    <t>3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</si>
  <si>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</si>
  <si>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4</t>
  </si>
  <si>
    <r>
      <rPr>
        <b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</si>
  <si>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5</t>
  </si>
  <si>
    <r>
      <rPr>
        <b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</si>
  <si>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>6</t>
  </si>
  <si>
    <t>Численность населения занятого в малом и среденем предпринимательстве - всего</t>
  </si>
  <si>
    <t>человек</t>
  </si>
  <si>
    <t>6.1</t>
  </si>
  <si>
    <t>6.1.1</t>
  </si>
  <si>
    <t>6.1.2</t>
  </si>
  <si>
    <t>6.2</t>
  </si>
  <si>
    <t>6.2.1</t>
  </si>
  <si>
    <t>6.2.2</t>
  </si>
  <si>
    <t>7</t>
  </si>
  <si>
    <r>
      <rPr>
        <b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>муниципального района, городского округа Краснодарского края</t>
    </r>
  </si>
  <si>
    <t>7.1</t>
  </si>
  <si>
    <t>доля  численности населения занятого в среднем предпринимательстве</t>
  </si>
  <si>
    <t>7.2</t>
  </si>
  <si>
    <t>доля  численности населения занятого в малом предпринимательстве</t>
  </si>
  <si>
    <t>8</t>
  </si>
  <si>
    <t>Численность населения занятого в экономике муниципального района, городского округа</t>
  </si>
  <si>
    <t>9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</si>
  <si>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</si>
  <si>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10</t>
  </si>
  <si>
    <r>
      <rPr>
        <b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>(юридических лиц)</t>
    </r>
    <r>
      <rPr>
        <b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>(без внешних совместителей)</t>
    </r>
    <r>
      <rPr>
        <b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>(юридических лиц)</t>
    </r>
  </si>
  <si>
    <t>11</t>
  </si>
  <si>
    <r>
      <rPr>
        <b/>
        <sz val="12"/>
        <rFont val="Times New Roman"/>
        <family val="1"/>
        <charset val="204"/>
      </rPr>
      <t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/>
        <sz val="12"/>
        <rFont val="Times New Roman"/>
        <family val="1"/>
        <charset val="204"/>
      </rPr>
      <t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</si>
  <si>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>12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</si>
  <si>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</si>
  <si>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>13</t>
  </si>
  <si>
    <r>
      <rPr>
        <b/>
        <sz val="12"/>
        <rFont val="Times New Roman"/>
        <family val="1"/>
        <charset val="204"/>
      </rPr>
      <t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/>
        <sz val="12"/>
        <rFont val="Times New Roman"/>
        <family val="1"/>
        <charset val="204"/>
      </rPr>
      <t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</si>
  <si>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>14</t>
  </si>
  <si>
    <r>
      <rPr>
        <b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>муниципального района, городского округа (на конец года)</t>
    </r>
  </si>
  <si>
    <t>15</t>
  </si>
  <si>
    <t>Оборот субъектов малого и среднего  предпринимательства - всего</t>
  </si>
  <si>
    <t>млн.руб.</t>
  </si>
  <si>
    <t>15.1</t>
  </si>
  <si>
    <t>15.1.1</t>
  </si>
  <si>
    <t>15.1.2</t>
  </si>
  <si>
    <t>15.2</t>
  </si>
  <si>
    <t>15.2.1</t>
  </si>
  <si>
    <t>15.2.2</t>
  </si>
  <si>
    <t>16</t>
  </si>
  <si>
    <r>
      <rPr>
        <b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</si>
  <si>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16.1</t>
  </si>
  <si>
    <t>доля  оборота субъектов среднего предпринимательства</t>
  </si>
  <si>
    <t>16.2</t>
  </si>
  <si>
    <t>доля  оборота субъектов малого предпринимательства</t>
  </si>
  <si>
    <t>17</t>
  </si>
  <si>
    <r>
      <rPr>
        <b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</si>
  <si>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>18</t>
  </si>
  <si>
    <t>Объем инвестиций в основной капитал субъектов  малого и среднего предпринимательства</t>
  </si>
  <si>
    <t>18.1</t>
  </si>
  <si>
    <t>18.1.1</t>
  </si>
  <si>
    <t>18.1.2</t>
  </si>
  <si>
    <t>18.2</t>
  </si>
  <si>
    <t>18.2.1</t>
  </si>
  <si>
    <t>18.2.2</t>
  </si>
  <si>
    <t>19</t>
  </si>
  <si>
    <t>Общий объем всех расходов бюджета муниципального района, городского округа</t>
  </si>
  <si>
    <t>рублей</t>
  </si>
  <si>
    <t>19.1</t>
  </si>
  <si>
    <t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</si>
  <si>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>19.1.1</t>
  </si>
  <si>
    <t>фактические средства бюджета муниципального района, городского округа (местный бюджет без учета краевых и федеральных средств)</t>
  </si>
  <si>
    <t>19.1.2</t>
  </si>
  <si>
    <t>фактические средства краевого и федерального бюджетов (софинансирование)</t>
  </si>
  <si>
    <t>(подпись)</t>
  </si>
  <si>
    <t>(Ф.И.О.)</t>
  </si>
  <si>
    <t>Динамика развития малого и среднего предпринимательства в Гулькевичском районе по итогам  2018 года</t>
  </si>
  <si>
    <t>Заместитель главы муниципального образования Гулькевичский район                              по финансово-экономическим вопросам</t>
  </si>
  <si>
    <t>С.А. Юрова</t>
  </si>
  <si>
    <t>исп.: Кононова И.С.</t>
  </si>
  <si>
    <t>тел.: (86160) 5-18-71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</si>
</sst>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9"/>
      <name val="Arial"/>
      <family val="2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9"/>
      <name val="Times New Roman"/>
      <family val="1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64">
    <xf numFmtId="0" fontId="0" fillId="0" borderId="0" xfId="0">
      <alignment vertical="top" wrapText="1"/>
    </xf>
    <xf numFmtId="1" fontId="1" fillId="0" borderId="0" xfId="0" applyNumberFormat="1" applyFont="1" applyAlignment="1" applyProtection="1"/>
    <xf numFmtId="1" fontId="1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alignment vertical="top" wrapText="1"/>
    </xf>
    <xf numFmtId="1" fontId="5" fillId="0" borderId="0" xfId="0" applyNumberFormat="1" applyFont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wrapText="1"/>
    </xf>
    <xf numFmtId="3" fontId="8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>
      <alignment vertical="top" wrapText="1"/>
    </xf>
    <xf numFmtId="0" fontId="0" fillId="0" borderId="1" xfId="0" applyBorder="1">
      <alignment vertical="top" wrapText="1"/>
    </xf>
    <xf numFmtId="1" fontId="10" fillId="0" borderId="1" xfId="0" applyNumberFormat="1" applyFont="1" applyBorder="1" applyAlignment="1" applyProtection="1">
      <alignment horizontal="left" vertical="top" wrapText="1" indent="12"/>
    </xf>
    <xf numFmtId="1" fontId="10" fillId="0" borderId="1" xfId="0" applyNumberFormat="1" applyFont="1" applyBorder="1" applyAlignment="1" applyProtection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vertical="top" wrapText="1" indent="15"/>
    </xf>
    <xf numFmtId="1" fontId="5" fillId="0" borderId="1" xfId="0" applyNumberFormat="1" applyFont="1" applyBorder="1" applyAlignment="1" applyProtection="1">
      <alignment horizontal="center" vertical="center" wrapText="1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left" wrapText="1" indent="12"/>
    </xf>
    <xf numFmtId="165" fontId="12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vertical="top" wrapText="1"/>
    </xf>
    <xf numFmtId="164" fontId="11" fillId="0" borderId="1" xfId="0" applyNumberFormat="1" applyFont="1" applyBorder="1" applyAlignment="1" applyProtection="1">
      <alignment horizontal="center" vertical="center"/>
    </xf>
    <xf numFmtId="165" fontId="12" fillId="0" borderId="1" xfId="0" applyNumberFormat="1" applyFont="1" applyBorder="1" applyAlignment="1" applyProtection="1">
      <alignment horizont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wrapText="1" indent="12"/>
    </xf>
    <xf numFmtId="0" fontId="4" fillId="0" borderId="1" xfId="0" applyFont="1" applyBorder="1" applyAlignment="1" applyProtection="1">
      <alignment horizontal="left" wrapText="1" indent="15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Alignment="1" applyProtection="1">
      <alignment horizontal="left" vertical="top"/>
    </xf>
    <xf numFmtId="1" fontId="13" fillId="0" borderId="0" xfId="0" applyNumberFormat="1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wrapText="1"/>
      <protection locked="0"/>
    </xf>
    <xf numFmtId="1" fontId="5" fillId="0" borderId="0" xfId="0" applyNumberFormat="1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84"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fill>
        <patternFill>
          <bgColor rgb="FFFFCC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name val="Arial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7"/>
  <sheetViews>
    <sheetView tabSelected="1" view="pageBreakPreview" topLeftCell="A55" zoomScale="60" zoomScaleNormal="100" workbookViewId="0">
      <selection activeCell="B65" sqref="B65:F67"/>
    </sheetView>
  </sheetViews>
  <sheetFormatPr defaultRowHeight="12" x14ac:dyDescent="0.2"/>
  <cols>
    <col min="1" max="1" width="8" collapsed="1"/>
    <col min="2" max="2" width="86.42578125" collapsed="1"/>
    <col min="3" max="3" width="10.7109375" collapsed="1"/>
    <col min="4" max="5" width="22.42578125" collapsed="1"/>
    <col min="6" max="7" width="17.85546875" collapsed="1"/>
    <col min="8" max="8" width="54.140625" collapsed="1"/>
    <col min="9" max="9" width="16.42578125" collapsed="1"/>
    <col min="10" max="13" width="14.42578125" collapsed="1"/>
    <col min="14" max="1025" width="16.42578125" collapsed="1"/>
  </cols>
  <sheetData>
    <row r="1" spans="1:13" ht="45.75" customHeight="1" x14ac:dyDescent="0.25">
      <c r="B1" s="1"/>
      <c r="C1" s="2"/>
      <c r="D1" s="1"/>
      <c r="E1" s="57" t="s">
        <v>0</v>
      </c>
      <c r="F1" s="57"/>
      <c r="G1" s="3"/>
    </row>
    <row r="2" spans="1:13" x14ac:dyDescent="0.2">
      <c r="B2" s="1"/>
      <c r="C2" s="1"/>
      <c r="D2" s="1"/>
      <c r="E2" s="1"/>
      <c r="F2" s="4" t="s">
        <v>1</v>
      </c>
      <c r="G2" s="4" t="s">
        <v>1</v>
      </c>
    </row>
    <row r="3" spans="1:13" ht="15.75" x14ac:dyDescent="0.25">
      <c r="B3" s="58"/>
      <c r="C3" s="58"/>
      <c r="D3" s="58"/>
      <c r="E3" s="58"/>
      <c r="F3" s="58"/>
      <c r="G3" s="5"/>
    </row>
    <row r="4" spans="1:13" ht="45.75" customHeight="1" x14ac:dyDescent="0.25">
      <c r="B4" s="59" t="s">
        <v>101</v>
      </c>
      <c r="C4" s="59"/>
      <c r="D4" s="59"/>
      <c r="E4" s="59"/>
      <c r="F4" s="59"/>
      <c r="G4" s="6"/>
      <c r="K4" s="7"/>
    </row>
    <row r="5" spans="1:13" ht="15" customHeight="1" x14ac:dyDescent="0.25">
      <c r="B5" s="60"/>
      <c r="C5" s="60"/>
      <c r="D5" s="60"/>
      <c r="E5" s="60"/>
      <c r="F5" s="60"/>
      <c r="G5" s="8"/>
      <c r="J5" s="55" t="s">
        <v>2</v>
      </c>
      <c r="K5" s="55"/>
      <c r="L5" s="55" t="s">
        <v>3</v>
      </c>
      <c r="M5" s="55"/>
    </row>
    <row r="6" spans="1:13" ht="47.25" x14ac:dyDescent="0.2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/>
      <c r="J6" s="9"/>
      <c r="K6" s="9"/>
      <c r="L6" s="9"/>
      <c r="M6" s="9"/>
    </row>
    <row r="7" spans="1:13" ht="18.75" x14ac:dyDescent="0.25">
      <c r="A7" s="11">
        <v>1</v>
      </c>
      <c r="B7" s="12" t="s">
        <v>11</v>
      </c>
      <c r="C7" s="10" t="s">
        <v>12</v>
      </c>
      <c r="D7" s="13">
        <f>D8+D11</f>
        <v>3076</v>
      </c>
      <c r="E7" s="13">
        <f>E8+E11</f>
        <v>2861</v>
      </c>
      <c r="F7" s="14">
        <f t="shared" ref="F7:F38" si="0">D7-E7</f>
        <v>215</v>
      </c>
      <c r="G7" s="15">
        <f t="shared" ref="G7:G38" si="1">D7/E7-1</f>
        <v>7.5148549458231351E-2</v>
      </c>
      <c r="H7" s="16"/>
      <c r="J7" s="17"/>
      <c r="K7" s="17"/>
      <c r="L7" s="17"/>
      <c r="M7" s="17"/>
    </row>
    <row r="8" spans="1:13" ht="19.5" x14ac:dyDescent="0.2">
      <c r="A8" s="11" t="s">
        <v>13</v>
      </c>
      <c r="B8" s="18" t="s">
        <v>14</v>
      </c>
      <c r="C8" s="19" t="s">
        <v>12</v>
      </c>
      <c r="D8" s="20">
        <f>D9+D10</f>
        <v>13</v>
      </c>
      <c r="E8" s="20">
        <f>E9+E10</f>
        <v>13</v>
      </c>
      <c r="F8" s="14">
        <f t="shared" si="0"/>
        <v>0</v>
      </c>
      <c r="G8" s="15">
        <f t="shared" si="1"/>
        <v>0</v>
      </c>
      <c r="H8" s="16"/>
      <c r="J8" s="17"/>
      <c r="K8" s="17"/>
      <c r="L8" s="17"/>
      <c r="M8" s="17"/>
    </row>
    <row r="9" spans="1:13" ht="18.75" x14ac:dyDescent="0.2">
      <c r="A9" s="11" t="s">
        <v>15</v>
      </c>
      <c r="B9" s="21" t="s">
        <v>16</v>
      </c>
      <c r="C9" s="22" t="s">
        <v>12</v>
      </c>
      <c r="D9" s="23">
        <v>13</v>
      </c>
      <c r="E9" s="23">
        <v>13</v>
      </c>
      <c r="F9" s="14">
        <f t="shared" si="0"/>
        <v>0</v>
      </c>
      <c r="G9" s="15">
        <f t="shared" si="1"/>
        <v>0</v>
      </c>
      <c r="H9" s="16"/>
      <c r="J9" s="17"/>
      <c r="K9" s="17"/>
      <c r="L9" s="17"/>
      <c r="M9" s="17"/>
    </row>
    <row r="10" spans="1:13" ht="18.75" x14ac:dyDescent="0.2">
      <c r="A10" s="11" t="s">
        <v>17</v>
      </c>
      <c r="B10" s="21" t="s">
        <v>18</v>
      </c>
      <c r="C10" s="22" t="s">
        <v>12</v>
      </c>
      <c r="D10" s="23">
        <v>0</v>
      </c>
      <c r="E10" s="23">
        <v>0</v>
      </c>
      <c r="F10" s="14">
        <f t="shared" si="0"/>
        <v>0</v>
      </c>
      <c r="G10" s="15" t="e">
        <f t="shared" si="1"/>
        <v>#DIV/0!</v>
      </c>
      <c r="H10" s="16"/>
      <c r="J10" s="17"/>
      <c r="K10" s="17"/>
      <c r="L10" s="17"/>
      <c r="M10" s="17"/>
    </row>
    <row r="11" spans="1:13" ht="17.45" customHeight="1" x14ac:dyDescent="0.2">
      <c r="A11" s="11" t="s">
        <v>19</v>
      </c>
      <c r="B11" s="18" t="s">
        <v>20</v>
      </c>
      <c r="C11" s="19" t="s">
        <v>12</v>
      </c>
      <c r="D11" s="24">
        <f>D12+D13</f>
        <v>3063</v>
      </c>
      <c r="E11" s="24">
        <f>E12+E13</f>
        <v>2848</v>
      </c>
      <c r="F11" s="14">
        <f t="shared" si="0"/>
        <v>215</v>
      </c>
      <c r="G11" s="15">
        <f t="shared" si="1"/>
        <v>7.5491573033707793E-2</v>
      </c>
      <c r="H11" s="16"/>
      <c r="J11" s="17"/>
      <c r="K11" s="17"/>
      <c r="L11" s="17"/>
      <c r="M11" s="17"/>
    </row>
    <row r="12" spans="1:13" ht="18.75" x14ac:dyDescent="0.2">
      <c r="A12" s="11" t="s">
        <v>21</v>
      </c>
      <c r="B12" s="21" t="s">
        <v>16</v>
      </c>
      <c r="C12" s="22" t="s">
        <v>12</v>
      </c>
      <c r="D12" s="23">
        <v>441</v>
      </c>
      <c r="E12" s="23">
        <v>417</v>
      </c>
      <c r="F12" s="14">
        <f t="shared" si="0"/>
        <v>24</v>
      </c>
      <c r="G12" s="15">
        <f t="shared" si="1"/>
        <v>5.755395683453246E-2</v>
      </c>
      <c r="H12" s="16"/>
      <c r="J12" s="17"/>
      <c r="K12" s="17"/>
      <c r="L12" s="17"/>
      <c r="M12" s="17"/>
    </row>
    <row r="13" spans="1:13" ht="18.75" x14ac:dyDescent="0.2">
      <c r="A13" s="11" t="s">
        <v>22</v>
      </c>
      <c r="B13" s="21" t="s">
        <v>18</v>
      </c>
      <c r="C13" s="22" t="s">
        <v>12</v>
      </c>
      <c r="D13" s="23">
        <v>2622</v>
      </c>
      <c r="E13" s="23">
        <v>2431</v>
      </c>
      <c r="F13" s="14">
        <f t="shared" si="0"/>
        <v>191</v>
      </c>
      <c r="G13" s="15">
        <f t="shared" si="1"/>
        <v>7.8568490333196239E-2</v>
      </c>
      <c r="H13" s="16"/>
      <c r="J13" s="17"/>
      <c r="K13" s="17"/>
      <c r="L13" s="17"/>
      <c r="M13" s="17"/>
    </row>
    <row r="14" spans="1:13" ht="47.25" x14ac:dyDescent="0.25">
      <c r="A14" s="11" t="s">
        <v>23</v>
      </c>
      <c r="B14" s="12" t="s">
        <v>24</v>
      </c>
      <c r="C14" s="10" t="s">
        <v>25</v>
      </c>
      <c r="D14" s="25">
        <f>D7/D19*100</f>
        <v>87.460904179698602</v>
      </c>
      <c r="E14" s="25">
        <f>E7/E19*100</f>
        <v>86.644457904300424</v>
      </c>
      <c r="F14" s="14">
        <f t="shared" si="0"/>
        <v>0.81644627539817805</v>
      </c>
      <c r="G14" s="15">
        <f t="shared" si="1"/>
        <v>9.4229486241341753E-3</v>
      </c>
      <c r="H14" s="16"/>
      <c r="J14" s="17"/>
      <c r="K14" s="17"/>
      <c r="L14" s="17"/>
      <c r="M14" s="17"/>
    </row>
    <row r="15" spans="1:13" ht="18.75" x14ac:dyDescent="0.25">
      <c r="A15" s="11" t="s">
        <v>26</v>
      </c>
      <c r="B15" s="26" t="s">
        <v>27</v>
      </c>
      <c r="C15" s="22" t="s">
        <v>25</v>
      </c>
      <c r="D15" s="27">
        <f>D8/D19*100</f>
        <v>0.3696332101222633</v>
      </c>
      <c r="E15" s="27">
        <f>E8/E19*100</f>
        <v>0.39370078740157477</v>
      </c>
      <c r="F15" s="14">
        <f t="shared" si="0"/>
        <v>-2.406757727931147E-2</v>
      </c>
      <c r="G15" s="15">
        <f t="shared" si="1"/>
        <v>-6.1131646289451114E-2</v>
      </c>
      <c r="H15" s="16"/>
      <c r="J15" s="17"/>
      <c r="K15" s="17"/>
      <c r="L15" s="17"/>
      <c r="M15" s="17"/>
    </row>
    <row r="16" spans="1:13" ht="18.75" x14ac:dyDescent="0.25">
      <c r="A16" s="11" t="s">
        <v>28</v>
      </c>
      <c r="B16" s="26" t="s">
        <v>29</v>
      </c>
      <c r="C16" s="22" t="s">
        <v>25</v>
      </c>
      <c r="D16" s="27">
        <f>D11/D19*100</f>
        <v>87.091270969576343</v>
      </c>
      <c r="E16" s="27">
        <f>E11/E19*100</f>
        <v>86.250757116898853</v>
      </c>
      <c r="F16" s="14">
        <f t="shared" si="0"/>
        <v>0.84051385267748913</v>
      </c>
      <c r="G16" s="15">
        <f t="shared" si="1"/>
        <v>9.7450026037255721E-3</v>
      </c>
      <c r="H16" s="16"/>
      <c r="J16" s="17"/>
      <c r="K16" s="17"/>
      <c r="L16" s="17"/>
      <c r="M16" s="17"/>
    </row>
    <row r="17" spans="1:13" ht="31.5" x14ac:dyDescent="0.25">
      <c r="A17" s="11" t="s">
        <v>30</v>
      </c>
      <c r="B17" s="12" t="s">
        <v>31</v>
      </c>
      <c r="C17" s="10" t="s">
        <v>12</v>
      </c>
      <c r="D17" s="25">
        <f>D7/D36*10000</f>
        <v>311.49367088607596</v>
      </c>
      <c r="E17" s="25">
        <f>E7/E36*10000</f>
        <v>289.16515059632104</v>
      </c>
      <c r="F17" s="14">
        <f t="shared" si="0"/>
        <v>22.32852028975492</v>
      </c>
      <c r="G17" s="15">
        <f t="shared" si="1"/>
        <v>7.7217189705290235E-2</v>
      </c>
      <c r="H17" s="16"/>
      <c r="J17" s="17"/>
      <c r="K17" s="17"/>
      <c r="L17" s="17"/>
      <c r="M17" s="17"/>
    </row>
    <row r="18" spans="1:13" ht="31.5" x14ac:dyDescent="0.25">
      <c r="A18" s="11" t="s">
        <v>32</v>
      </c>
      <c r="B18" s="12" t="s">
        <v>33</v>
      </c>
      <c r="C18" s="10" t="s">
        <v>12</v>
      </c>
      <c r="D18" s="25">
        <f>D7/D36*1000</f>
        <v>31.149367088607594</v>
      </c>
      <c r="E18" s="25">
        <f>E7/E36*1000</f>
        <v>28.916515059632101</v>
      </c>
      <c r="F18" s="14">
        <f t="shared" si="0"/>
        <v>2.2328520289754934</v>
      </c>
      <c r="G18" s="15">
        <f t="shared" si="1"/>
        <v>7.7217189705290235E-2</v>
      </c>
      <c r="H18" s="16"/>
      <c r="J18" s="17"/>
      <c r="K18" s="17"/>
      <c r="L18" s="17"/>
      <c r="M18" s="17"/>
    </row>
    <row r="19" spans="1:13" ht="31.5" x14ac:dyDescent="0.25">
      <c r="A19" s="11" t="s">
        <v>34</v>
      </c>
      <c r="B19" s="12" t="s">
        <v>35</v>
      </c>
      <c r="C19" s="10" t="s">
        <v>12</v>
      </c>
      <c r="D19" s="23">
        <v>3517</v>
      </c>
      <c r="E19" s="23">
        <v>3302</v>
      </c>
      <c r="F19" s="14">
        <f t="shared" si="0"/>
        <v>215</v>
      </c>
      <c r="G19" s="15">
        <f t="shared" si="1"/>
        <v>6.5112053301029649E-2</v>
      </c>
      <c r="H19" s="16"/>
      <c r="J19" s="17"/>
      <c r="K19" s="17"/>
      <c r="L19" s="17"/>
      <c r="M19" s="17"/>
    </row>
    <row r="20" spans="1:13" ht="31.5" x14ac:dyDescent="0.25">
      <c r="A20" s="11" t="s">
        <v>36</v>
      </c>
      <c r="B20" s="28" t="s">
        <v>37</v>
      </c>
      <c r="C20" s="10" t="s">
        <v>38</v>
      </c>
      <c r="D20" s="13">
        <f>D10+D13+D21+D24</f>
        <v>9732</v>
      </c>
      <c r="E20" s="13">
        <f>E10+E13+E21+E24</f>
        <v>9524</v>
      </c>
      <c r="F20" s="14">
        <f t="shared" si="0"/>
        <v>208</v>
      </c>
      <c r="G20" s="15">
        <f t="shared" si="1"/>
        <v>2.1839563208735813E-2</v>
      </c>
      <c r="H20" s="16"/>
      <c r="J20" s="17"/>
      <c r="K20" s="17"/>
      <c r="L20" s="17"/>
      <c r="M20" s="17"/>
    </row>
    <row r="21" spans="1:13" ht="19.5" x14ac:dyDescent="0.2">
      <c r="A21" s="11" t="s">
        <v>39</v>
      </c>
      <c r="B21" s="18" t="s">
        <v>14</v>
      </c>
      <c r="C21" s="19" t="s">
        <v>38</v>
      </c>
      <c r="D21" s="24">
        <f>D22+D23</f>
        <v>1655</v>
      </c>
      <c r="E21" s="24">
        <f>E22+E23</f>
        <v>1647</v>
      </c>
      <c r="F21" s="14">
        <f t="shared" si="0"/>
        <v>8</v>
      </c>
      <c r="G21" s="15">
        <f t="shared" si="1"/>
        <v>4.8573163327261248E-3</v>
      </c>
      <c r="H21" s="16"/>
      <c r="J21" s="17"/>
      <c r="K21" s="17"/>
      <c r="L21" s="17"/>
      <c r="M21" s="17"/>
    </row>
    <row r="22" spans="1:13" ht="18.75" x14ac:dyDescent="0.2">
      <c r="A22" s="11" t="s">
        <v>40</v>
      </c>
      <c r="B22" s="21" t="s">
        <v>16</v>
      </c>
      <c r="C22" s="22" t="s">
        <v>38</v>
      </c>
      <c r="D22" s="23">
        <v>1655</v>
      </c>
      <c r="E22" s="23">
        <v>1647</v>
      </c>
      <c r="F22" s="14">
        <f t="shared" si="0"/>
        <v>8</v>
      </c>
      <c r="G22" s="15">
        <f t="shared" si="1"/>
        <v>4.8573163327261248E-3</v>
      </c>
      <c r="H22" s="16"/>
      <c r="J22" s="17"/>
      <c r="K22" s="17"/>
      <c r="L22" s="17"/>
      <c r="M22" s="17"/>
    </row>
    <row r="23" spans="1:13" ht="18.75" x14ac:dyDescent="0.2">
      <c r="A23" s="11" t="s">
        <v>41</v>
      </c>
      <c r="B23" s="21" t="s">
        <v>18</v>
      </c>
      <c r="C23" s="22" t="s">
        <v>38</v>
      </c>
      <c r="D23" s="23">
        <v>0</v>
      </c>
      <c r="E23" s="23">
        <v>0</v>
      </c>
      <c r="F23" s="14">
        <f t="shared" si="0"/>
        <v>0</v>
      </c>
      <c r="G23" s="15" t="e">
        <f t="shared" si="1"/>
        <v>#DIV/0!</v>
      </c>
      <c r="H23" s="16"/>
      <c r="J23" s="17"/>
      <c r="K23" s="17"/>
      <c r="L23" s="17"/>
      <c r="M23" s="17"/>
    </row>
    <row r="24" spans="1:13" ht="17.45" customHeight="1" x14ac:dyDescent="0.2">
      <c r="A24" s="11" t="s">
        <v>42</v>
      </c>
      <c r="B24" s="18" t="s">
        <v>20</v>
      </c>
      <c r="C24" s="19" t="s">
        <v>38</v>
      </c>
      <c r="D24" s="24">
        <f>D25+D26</f>
        <v>5455</v>
      </c>
      <c r="E24" s="24">
        <f>E25+E26</f>
        <v>5446</v>
      </c>
      <c r="F24" s="14">
        <f t="shared" si="0"/>
        <v>9</v>
      </c>
      <c r="G24" s="15">
        <f t="shared" si="1"/>
        <v>1.6525890561880363E-3</v>
      </c>
      <c r="H24" s="16"/>
      <c r="J24" s="17"/>
      <c r="K24" s="17"/>
      <c r="L24" s="17"/>
      <c r="M24" s="17"/>
    </row>
    <row r="25" spans="1:13" ht="18.75" x14ac:dyDescent="0.2">
      <c r="A25" s="11" t="s">
        <v>43</v>
      </c>
      <c r="B25" s="21" t="s">
        <v>16</v>
      </c>
      <c r="C25" s="22" t="s">
        <v>38</v>
      </c>
      <c r="D25" s="23">
        <v>3018</v>
      </c>
      <c r="E25" s="23">
        <v>3012</v>
      </c>
      <c r="F25" s="14">
        <f t="shared" si="0"/>
        <v>6</v>
      </c>
      <c r="G25" s="15">
        <f t="shared" si="1"/>
        <v>1.9920318725099584E-3</v>
      </c>
      <c r="H25" s="16"/>
      <c r="J25" s="17"/>
      <c r="K25" s="17"/>
      <c r="L25" s="17"/>
      <c r="M25" s="17"/>
    </row>
    <row r="26" spans="1:13" ht="18.75" x14ac:dyDescent="0.2">
      <c r="A26" s="11" t="s">
        <v>44</v>
      </c>
      <c r="B26" s="21" t="s">
        <v>18</v>
      </c>
      <c r="C26" s="22" t="s">
        <v>38</v>
      </c>
      <c r="D26" s="23">
        <v>2437</v>
      </c>
      <c r="E26" s="23">
        <v>2434</v>
      </c>
      <c r="F26" s="14">
        <f t="shared" si="0"/>
        <v>3</v>
      </c>
      <c r="G26" s="15">
        <f t="shared" si="1"/>
        <v>1.2325390304026573E-3</v>
      </c>
      <c r="H26" s="16"/>
      <c r="J26" s="17"/>
      <c r="K26" s="17"/>
      <c r="L26" s="17"/>
      <c r="M26" s="17"/>
    </row>
    <row r="27" spans="1:13" ht="47.25" x14ac:dyDescent="0.25">
      <c r="A27" s="11" t="s">
        <v>45</v>
      </c>
      <c r="B27" s="12" t="s">
        <v>46</v>
      </c>
      <c r="C27" s="10" t="s">
        <v>25</v>
      </c>
      <c r="D27" s="25">
        <f>D20/D30*100</f>
        <v>25.314743523046506</v>
      </c>
      <c r="E27" s="25">
        <f>E20/E30*100</f>
        <v>24.784011658165923</v>
      </c>
      <c r="F27" s="14">
        <f t="shared" si="0"/>
        <v>0.53073186488058255</v>
      </c>
      <c r="G27" s="15">
        <f t="shared" si="1"/>
        <v>2.1414284023132168E-2</v>
      </c>
      <c r="H27" s="16"/>
      <c r="J27" s="17"/>
      <c r="K27" s="17"/>
      <c r="L27" s="17"/>
      <c r="M27" s="17"/>
    </row>
    <row r="28" spans="1:13" ht="31.5" x14ac:dyDescent="0.25">
      <c r="A28" s="11" t="s">
        <v>47</v>
      </c>
      <c r="B28" s="26" t="s">
        <v>48</v>
      </c>
      <c r="C28" s="22" t="s">
        <v>25</v>
      </c>
      <c r="D28" s="27">
        <f>(D21+D10)/D30*100</f>
        <v>4.3049630631567997</v>
      </c>
      <c r="E28" s="27">
        <f>(E21+E10)/E30*100</f>
        <v>4.2859373373581766</v>
      </c>
      <c r="F28" s="14">
        <f t="shared" si="0"/>
        <v>1.902572579862305E-2</v>
      </c>
      <c r="G28" s="15">
        <f t="shared" si="1"/>
        <v>4.4391049847569697E-3</v>
      </c>
      <c r="H28" s="16"/>
      <c r="J28" s="17"/>
      <c r="K28" s="17"/>
      <c r="L28" s="17"/>
      <c r="M28" s="17"/>
    </row>
    <row r="29" spans="1:13" ht="31.5" x14ac:dyDescent="0.25">
      <c r="A29" s="11" t="s">
        <v>49</v>
      </c>
      <c r="B29" s="26" t="s">
        <v>50</v>
      </c>
      <c r="C29" s="22" t="s">
        <v>25</v>
      </c>
      <c r="D29" s="27">
        <f>(D13+D24)/D30*100</f>
        <v>21.009780459889711</v>
      </c>
      <c r="E29" s="27">
        <f>(E13+E24)/E30*100</f>
        <v>20.498074320807742</v>
      </c>
      <c r="F29" s="14">
        <f t="shared" si="0"/>
        <v>0.51170613908196927</v>
      </c>
      <c r="G29" s="15">
        <f t="shared" si="1"/>
        <v>2.4963620049056612E-2</v>
      </c>
      <c r="H29" s="16"/>
      <c r="J29" s="17"/>
      <c r="K29" s="17"/>
      <c r="L29" s="17"/>
      <c r="M29" s="17"/>
    </row>
    <row r="30" spans="1:13" ht="31.5" x14ac:dyDescent="0.2">
      <c r="A30" s="11" t="s">
        <v>51</v>
      </c>
      <c r="B30" s="29" t="s">
        <v>52</v>
      </c>
      <c r="C30" s="10" t="s">
        <v>38</v>
      </c>
      <c r="D30" s="23">
        <v>38444</v>
      </c>
      <c r="E30" s="23">
        <v>38428</v>
      </c>
      <c r="F30" s="14">
        <f t="shared" si="0"/>
        <v>16</v>
      </c>
      <c r="G30" s="15">
        <f t="shared" si="1"/>
        <v>4.1636306859582639E-4</v>
      </c>
      <c r="H30" s="16"/>
      <c r="J30" s="17"/>
      <c r="K30" s="17"/>
      <c r="L30" s="17"/>
      <c r="M30" s="17"/>
    </row>
    <row r="31" spans="1:13" ht="63" x14ac:dyDescent="0.2">
      <c r="A31" s="11" t="s">
        <v>53</v>
      </c>
      <c r="B31" s="29" t="s">
        <v>54</v>
      </c>
      <c r="C31" s="10" t="s">
        <v>25</v>
      </c>
      <c r="D31" s="14">
        <f>(D33+D34)/D35*100</f>
        <v>27.420490552752025</v>
      </c>
      <c r="E31" s="14">
        <f>(E33+E34)/E35*100</f>
        <v>27.344758774504051</v>
      </c>
      <c r="F31" s="14">
        <f t="shared" si="0"/>
        <v>7.5731778247973836E-2</v>
      </c>
      <c r="G31" s="15">
        <f t="shared" si="1"/>
        <v>2.7695171448571809E-3</v>
      </c>
      <c r="H31" s="16"/>
      <c r="J31" s="17"/>
      <c r="K31" s="17"/>
      <c r="L31" s="17"/>
      <c r="M31" s="17"/>
    </row>
    <row r="32" spans="1:13" ht="63" x14ac:dyDescent="0.2">
      <c r="A32" s="11" t="s">
        <v>55</v>
      </c>
      <c r="B32" s="29" t="s">
        <v>56</v>
      </c>
      <c r="C32" s="10" t="s">
        <v>25</v>
      </c>
      <c r="D32" s="14">
        <f>D34/D35*100</f>
        <v>17.709189062316629</v>
      </c>
      <c r="E32" s="14">
        <f>E34/E35*100</f>
        <v>17.678131236060572</v>
      </c>
      <c r="F32" s="14">
        <f t="shared" si="0"/>
        <v>3.1057826256056131E-2</v>
      </c>
      <c r="G32" s="15">
        <f t="shared" si="1"/>
        <v>1.7568500788536223E-3</v>
      </c>
      <c r="H32" s="16"/>
      <c r="J32" s="17"/>
      <c r="K32" s="17"/>
      <c r="L32" s="17"/>
      <c r="M32" s="17"/>
    </row>
    <row r="33" spans="1:13" ht="31.5" x14ac:dyDescent="0.2">
      <c r="A33" s="11" t="s">
        <v>57</v>
      </c>
      <c r="B33" s="29" t="s">
        <v>58</v>
      </c>
      <c r="C33" s="22" t="s">
        <v>38</v>
      </c>
      <c r="D33" s="23">
        <v>1655</v>
      </c>
      <c r="E33" s="23">
        <v>1647</v>
      </c>
      <c r="F33" s="14">
        <f t="shared" si="0"/>
        <v>8</v>
      </c>
      <c r="G33" s="15">
        <f t="shared" si="1"/>
        <v>4.8573163327261248E-3</v>
      </c>
      <c r="H33" s="16"/>
      <c r="J33" s="17"/>
      <c r="K33" s="17"/>
      <c r="L33" s="17"/>
      <c r="M33" s="17"/>
    </row>
    <row r="34" spans="1:13" ht="31.5" x14ac:dyDescent="0.2">
      <c r="A34" s="11" t="s">
        <v>59</v>
      </c>
      <c r="B34" s="29" t="s">
        <v>60</v>
      </c>
      <c r="C34" s="22" t="s">
        <v>38</v>
      </c>
      <c r="D34" s="23">
        <v>3018</v>
      </c>
      <c r="E34" s="23">
        <v>3012</v>
      </c>
      <c r="F34" s="14">
        <f t="shared" si="0"/>
        <v>6</v>
      </c>
      <c r="G34" s="15">
        <f t="shared" si="1"/>
        <v>1.9920318725099584E-3</v>
      </c>
      <c r="H34" s="16"/>
      <c r="J34" s="17"/>
      <c r="K34" s="17"/>
      <c r="L34" s="17"/>
      <c r="M34" s="17"/>
    </row>
    <row r="35" spans="1:13" ht="31.5" x14ac:dyDescent="0.2">
      <c r="A35" s="11" t="s">
        <v>61</v>
      </c>
      <c r="B35" s="29" t="s">
        <v>62</v>
      </c>
      <c r="C35" s="22" t="s">
        <v>38</v>
      </c>
      <c r="D35" s="23">
        <v>17042</v>
      </c>
      <c r="E35" s="23">
        <v>17038</v>
      </c>
      <c r="F35" s="14">
        <f t="shared" si="0"/>
        <v>4</v>
      </c>
      <c r="G35" s="15">
        <f t="shared" si="1"/>
        <v>2.3476933912425224E-4</v>
      </c>
      <c r="H35" s="16"/>
      <c r="J35" s="17"/>
      <c r="K35" s="17"/>
      <c r="L35" s="17"/>
      <c r="M35" s="17"/>
    </row>
    <row r="36" spans="1:13" ht="48" customHeight="1" x14ac:dyDescent="0.2">
      <c r="A36" s="11" t="s">
        <v>63</v>
      </c>
      <c r="B36" s="29" t="s">
        <v>64</v>
      </c>
      <c r="C36" s="10" t="s">
        <v>38</v>
      </c>
      <c r="D36" s="23">
        <v>98750</v>
      </c>
      <c r="E36" s="23">
        <v>98940</v>
      </c>
      <c r="F36" s="14">
        <f t="shared" si="0"/>
        <v>-190</v>
      </c>
      <c r="G36" s="15">
        <f t="shared" si="1"/>
        <v>-1.9203557711744423E-3</v>
      </c>
      <c r="H36" s="16"/>
      <c r="J36" s="17"/>
      <c r="K36" s="17"/>
      <c r="L36" s="17"/>
      <c r="M36" s="17"/>
    </row>
    <row r="37" spans="1:13" ht="18.75" x14ac:dyDescent="0.25">
      <c r="A37" s="11" t="s">
        <v>65</v>
      </c>
      <c r="B37" s="12" t="s">
        <v>66</v>
      </c>
      <c r="C37" s="10" t="s">
        <v>67</v>
      </c>
      <c r="D37" s="14">
        <f>D38+D41</f>
        <v>26645.899999999998</v>
      </c>
      <c r="E37" s="14">
        <f>E38+E41</f>
        <v>25418.199999999997</v>
      </c>
      <c r="F37" s="14">
        <f t="shared" si="0"/>
        <v>1227.7000000000007</v>
      </c>
      <c r="G37" s="15">
        <f t="shared" si="1"/>
        <v>4.8300036981375527E-2</v>
      </c>
      <c r="H37" s="16"/>
      <c r="J37" s="17"/>
      <c r="K37" s="17"/>
      <c r="L37" s="17"/>
      <c r="M37" s="17"/>
    </row>
    <row r="38" spans="1:13" ht="19.5" x14ac:dyDescent="0.2">
      <c r="A38" s="11" t="s">
        <v>68</v>
      </c>
      <c r="B38" s="18" t="s">
        <v>14</v>
      </c>
      <c r="C38" s="19" t="s">
        <v>67</v>
      </c>
      <c r="D38" s="30">
        <f>D39+D40</f>
        <v>2743.1</v>
      </c>
      <c r="E38" s="30">
        <f>E39+E40</f>
        <v>2617.5</v>
      </c>
      <c r="F38" s="14">
        <f t="shared" si="0"/>
        <v>125.59999999999991</v>
      </c>
      <c r="G38" s="15">
        <f t="shared" si="1"/>
        <v>4.7984718242597868E-2</v>
      </c>
      <c r="H38" s="16"/>
      <c r="J38" s="17"/>
      <c r="K38" s="17"/>
      <c r="L38" s="17"/>
      <c r="M38" s="17"/>
    </row>
    <row r="39" spans="1:13" ht="18.75" x14ac:dyDescent="0.3">
      <c r="A39" s="11" t="s">
        <v>69</v>
      </c>
      <c r="B39" s="21" t="s">
        <v>16</v>
      </c>
      <c r="C39" s="22" t="s">
        <v>67</v>
      </c>
      <c r="D39" s="31">
        <v>2743.1</v>
      </c>
      <c r="E39" s="31">
        <v>2617.5</v>
      </c>
      <c r="F39" s="14">
        <f t="shared" ref="F39:F58" si="2">D39-E39</f>
        <v>125.59999999999991</v>
      </c>
      <c r="G39" s="15">
        <f t="shared" ref="G39:G58" si="3">D39/E39-1</f>
        <v>4.7984718242597868E-2</v>
      </c>
      <c r="H39" s="16"/>
      <c r="J39" s="17"/>
      <c r="K39" s="17"/>
      <c r="L39" s="17"/>
      <c r="M39" s="17"/>
    </row>
    <row r="40" spans="1:13" ht="18.75" x14ac:dyDescent="0.2">
      <c r="A40" s="11" t="s">
        <v>70</v>
      </c>
      <c r="B40" s="21" t="s">
        <v>18</v>
      </c>
      <c r="C40" s="22" t="s">
        <v>67</v>
      </c>
      <c r="D40" s="32">
        <v>0</v>
      </c>
      <c r="E40" s="32">
        <v>0</v>
      </c>
      <c r="F40" s="14">
        <f t="shared" si="2"/>
        <v>0</v>
      </c>
      <c r="G40" s="15" t="e">
        <f t="shared" si="3"/>
        <v>#DIV/0!</v>
      </c>
      <c r="H40" s="16"/>
      <c r="J40" s="17"/>
      <c r="K40" s="17"/>
      <c r="L40" s="17"/>
      <c r="M40" s="17"/>
    </row>
    <row r="41" spans="1:13" ht="19.5" x14ac:dyDescent="0.2">
      <c r="A41" s="11" t="s">
        <v>71</v>
      </c>
      <c r="B41" s="18" t="s">
        <v>20</v>
      </c>
      <c r="C41" s="19" t="s">
        <v>67</v>
      </c>
      <c r="D41" s="30">
        <f>D42+D43</f>
        <v>23902.799999999999</v>
      </c>
      <c r="E41" s="30">
        <f>E42+E43</f>
        <v>22800.699999999997</v>
      </c>
      <c r="F41" s="14">
        <f t="shared" si="2"/>
        <v>1102.1000000000022</v>
      </c>
      <c r="G41" s="15">
        <f t="shared" si="3"/>
        <v>4.8336235291021934E-2</v>
      </c>
      <c r="H41" s="16"/>
      <c r="J41" s="17"/>
      <c r="K41" s="17"/>
      <c r="L41" s="17"/>
      <c r="M41" s="17"/>
    </row>
    <row r="42" spans="1:13" ht="18.75" x14ac:dyDescent="0.2">
      <c r="A42" s="11" t="s">
        <v>72</v>
      </c>
      <c r="B42" s="21" t="s">
        <v>16</v>
      </c>
      <c r="C42" s="22" t="s">
        <v>67</v>
      </c>
      <c r="D42" s="33">
        <v>18743.3</v>
      </c>
      <c r="E42" s="33">
        <v>17879.099999999999</v>
      </c>
      <c r="F42" s="14">
        <f t="shared" si="2"/>
        <v>864.20000000000073</v>
      </c>
      <c r="G42" s="15">
        <f t="shared" si="3"/>
        <v>4.8335766341706332E-2</v>
      </c>
      <c r="H42" s="16"/>
      <c r="J42" s="17"/>
      <c r="K42" s="17"/>
      <c r="L42" s="17"/>
      <c r="M42" s="17"/>
    </row>
    <row r="43" spans="1:13" ht="18.75" x14ac:dyDescent="0.2">
      <c r="A43" s="11" t="s">
        <v>73</v>
      </c>
      <c r="B43" s="21" t="s">
        <v>18</v>
      </c>
      <c r="C43" s="22" t="s">
        <v>67</v>
      </c>
      <c r="D43" s="33">
        <v>5159.5</v>
      </c>
      <c r="E43" s="33">
        <v>4921.6000000000004</v>
      </c>
      <c r="F43" s="14">
        <f t="shared" si="2"/>
        <v>237.89999999999964</v>
      </c>
      <c r="G43" s="15">
        <f t="shared" si="3"/>
        <v>4.8337938881664488E-2</v>
      </c>
      <c r="H43" s="16"/>
      <c r="J43" s="17"/>
      <c r="K43" s="17"/>
      <c r="L43" s="17"/>
      <c r="M43" s="17"/>
    </row>
    <row r="44" spans="1:13" ht="47.25" x14ac:dyDescent="0.25">
      <c r="A44" s="11" t="s">
        <v>74</v>
      </c>
      <c r="B44" s="12" t="s">
        <v>75</v>
      </c>
      <c r="C44" s="10" t="s">
        <v>25</v>
      </c>
      <c r="D44" s="25">
        <f>D37/D47*100</f>
        <v>32.041842382788779</v>
      </c>
      <c r="E44" s="25">
        <f>E37/E47*100</f>
        <v>32.041861584986904</v>
      </c>
      <c r="F44" s="14">
        <f t="shared" si="2"/>
        <v>-1.9202198124901315E-5</v>
      </c>
      <c r="G44" s="15">
        <f t="shared" si="3"/>
        <v>-5.9928472240233788E-7</v>
      </c>
      <c r="H44" s="16"/>
      <c r="J44" s="17"/>
      <c r="K44" s="17"/>
      <c r="L44" s="17"/>
      <c r="M44" s="17"/>
    </row>
    <row r="45" spans="1:13" ht="18.75" x14ac:dyDescent="0.25">
      <c r="A45" s="11" t="s">
        <v>76</v>
      </c>
      <c r="B45" s="26" t="s">
        <v>77</v>
      </c>
      <c r="C45" s="22" t="s">
        <v>25</v>
      </c>
      <c r="D45" s="27">
        <f>D38/D47*100</f>
        <v>3.2985929482670087</v>
      </c>
      <c r="E45" s="27">
        <f>E38/E47*100</f>
        <v>3.2995874097577023</v>
      </c>
      <c r="F45" s="14">
        <f t="shared" si="2"/>
        <v>-9.944614906935989E-4</v>
      </c>
      <c r="G45" s="15">
        <f t="shared" si="3"/>
        <v>-3.0138964882475694E-4</v>
      </c>
      <c r="H45" s="16"/>
      <c r="J45" s="17"/>
      <c r="K45" s="17"/>
      <c r="L45" s="17"/>
      <c r="M45" s="17"/>
    </row>
    <row r="46" spans="1:13" ht="18.75" x14ac:dyDescent="0.25">
      <c r="A46" s="11" t="s">
        <v>78</v>
      </c>
      <c r="B46" s="26" t="s">
        <v>79</v>
      </c>
      <c r="C46" s="22" t="s">
        <v>25</v>
      </c>
      <c r="D46" s="27">
        <f>D41/D47*100</f>
        <v>28.743249434521768</v>
      </c>
      <c r="E46" s="27">
        <f>E41/E47*100</f>
        <v>28.742274175229198</v>
      </c>
      <c r="F46" s="14">
        <f t="shared" si="2"/>
        <v>9.7525929257002986E-4</v>
      </c>
      <c r="G46" s="15">
        <f t="shared" si="3"/>
        <v>3.3931180484447765E-5</v>
      </c>
      <c r="H46" s="16"/>
      <c r="J46" s="17"/>
      <c r="K46" s="17"/>
      <c r="L46" s="17"/>
      <c r="M46" s="17"/>
    </row>
    <row r="47" spans="1:13" ht="31.5" x14ac:dyDescent="0.2">
      <c r="A47" s="11" t="s">
        <v>80</v>
      </c>
      <c r="B47" s="29" t="s">
        <v>81</v>
      </c>
      <c r="C47" s="10" t="s">
        <v>67</v>
      </c>
      <c r="D47" s="33">
        <v>83159.7</v>
      </c>
      <c r="E47" s="33">
        <v>79328.100000000006</v>
      </c>
      <c r="F47" s="14">
        <f t="shared" si="2"/>
        <v>3831.5999999999913</v>
      </c>
      <c r="G47" s="15">
        <f t="shared" si="3"/>
        <v>4.8300665211948646E-2</v>
      </c>
      <c r="H47" s="16"/>
      <c r="J47" s="17"/>
      <c r="K47" s="17"/>
      <c r="L47" s="17"/>
      <c r="M47" s="17"/>
    </row>
    <row r="48" spans="1:13" ht="31.5" x14ac:dyDescent="0.25">
      <c r="A48" s="11" t="s">
        <v>82</v>
      </c>
      <c r="B48" s="12" t="s">
        <v>83</v>
      </c>
      <c r="C48" s="10" t="s">
        <v>67</v>
      </c>
      <c r="D48" s="14">
        <f>D49+D52</f>
        <v>1595.8</v>
      </c>
      <c r="E48" s="14">
        <f>E49+E52</f>
        <v>1589</v>
      </c>
      <c r="F48" s="14">
        <f t="shared" si="2"/>
        <v>6.7999999999999545</v>
      </c>
      <c r="G48" s="15">
        <f t="shared" si="3"/>
        <v>4.2794210195091775E-3</v>
      </c>
      <c r="H48" s="16"/>
      <c r="J48" s="17"/>
      <c r="K48" s="17"/>
      <c r="L48" s="17"/>
      <c r="M48" s="17"/>
    </row>
    <row r="49" spans="1:13" ht="19.5" x14ac:dyDescent="0.2">
      <c r="A49" s="11" t="s">
        <v>84</v>
      </c>
      <c r="B49" s="18" t="s">
        <v>14</v>
      </c>
      <c r="C49" s="19" t="s">
        <v>67</v>
      </c>
      <c r="D49" s="30">
        <f>D50+D51</f>
        <v>200.5</v>
      </c>
      <c r="E49" s="30">
        <f>E50+E51</f>
        <v>197.7</v>
      </c>
      <c r="F49" s="14">
        <f t="shared" si="2"/>
        <v>2.8000000000000114</v>
      </c>
      <c r="G49" s="15">
        <f t="shared" si="3"/>
        <v>1.4162873039959667E-2</v>
      </c>
      <c r="H49" s="16"/>
      <c r="J49" s="17"/>
      <c r="K49" s="17"/>
      <c r="L49" s="17"/>
      <c r="M49" s="17"/>
    </row>
    <row r="50" spans="1:13" ht="18.75" x14ac:dyDescent="0.2">
      <c r="A50" s="11" t="s">
        <v>85</v>
      </c>
      <c r="B50" s="21" t="s">
        <v>16</v>
      </c>
      <c r="C50" s="22" t="s">
        <v>67</v>
      </c>
      <c r="D50" s="33">
        <v>200.5</v>
      </c>
      <c r="E50" s="33">
        <v>197.7</v>
      </c>
      <c r="F50" s="14">
        <f t="shared" si="2"/>
        <v>2.8000000000000114</v>
      </c>
      <c r="G50" s="15">
        <f t="shared" si="3"/>
        <v>1.4162873039959667E-2</v>
      </c>
      <c r="H50" s="16"/>
      <c r="J50" s="17"/>
      <c r="K50" s="17"/>
      <c r="L50" s="17"/>
      <c r="M50" s="17"/>
    </row>
    <row r="51" spans="1:13" ht="18.75" x14ac:dyDescent="0.2">
      <c r="A51" s="11" t="s">
        <v>86</v>
      </c>
      <c r="B51" s="21" t="s">
        <v>18</v>
      </c>
      <c r="C51" s="22" t="s">
        <v>67</v>
      </c>
      <c r="D51" s="33">
        <v>0</v>
      </c>
      <c r="E51" s="33">
        <v>0</v>
      </c>
      <c r="F51" s="14">
        <f t="shared" si="2"/>
        <v>0</v>
      </c>
      <c r="G51" s="15" t="e">
        <f t="shared" si="3"/>
        <v>#DIV/0!</v>
      </c>
      <c r="H51" s="16"/>
      <c r="J51" s="17"/>
      <c r="K51" s="17"/>
      <c r="L51" s="17"/>
      <c r="M51" s="17"/>
    </row>
    <row r="52" spans="1:13" ht="19.5" x14ac:dyDescent="0.2">
      <c r="A52" s="11" t="s">
        <v>87</v>
      </c>
      <c r="B52" s="18" t="s">
        <v>20</v>
      </c>
      <c r="C52" s="19" t="s">
        <v>67</v>
      </c>
      <c r="D52" s="30">
        <f>D53+D54</f>
        <v>1395.3</v>
      </c>
      <c r="E52" s="30">
        <f>E53+E54</f>
        <v>1391.3</v>
      </c>
      <c r="F52" s="14">
        <f t="shared" si="2"/>
        <v>4</v>
      </c>
      <c r="G52" s="15">
        <f t="shared" si="3"/>
        <v>2.8750089844031823E-3</v>
      </c>
      <c r="H52" s="16"/>
      <c r="J52" s="17"/>
      <c r="K52" s="17"/>
      <c r="L52" s="17"/>
      <c r="M52" s="17"/>
    </row>
    <row r="53" spans="1:13" ht="18.75" x14ac:dyDescent="0.2">
      <c r="A53" s="11" t="s">
        <v>88</v>
      </c>
      <c r="B53" s="21" t="s">
        <v>16</v>
      </c>
      <c r="C53" s="22" t="s">
        <v>67</v>
      </c>
      <c r="D53" s="33">
        <v>1295.5999999999999</v>
      </c>
      <c r="E53" s="33">
        <v>1292.7</v>
      </c>
      <c r="F53" s="14">
        <f t="shared" si="2"/>
        <v>2.8999999999998636</v>
      </c>
      <c r="G53" s="15">
        <f t="shared" si="3"/>
        <v>2.2433665970449379E-3</v>
      </c>
      <c r="H53" s="16"/>
      <c r="J53" s="17"/>
      <c r="K53" s="17"/>
      <c r="L53" s="17"/>
      <c r="M53" s="17"/>
    </row>
    <row r="54" spans="1:13" ht="18.75" x14ac:dyDescent="0.2">
      <c r="A54" s="11" t="s">
        <v>89</v>
      </c>
      <c r="B54" s="21" t="s">
        <v>18</v>
      </c>
      <c r="C54" s="22" t="s">
        <v>67</v>
      </c>
      <c r="D54" s="33">
        <v>99.7</v>
      </c>
      <c r="E54" s="33">
        <v>98.6</v>
      </c>
      <c r="F54" s="14">
        <f t="shared" si="2"/>
        <v>1.1000000000000085</v>
      </c>
      <c r="G54" s="15">
        <f t="shared" si="3"/>
        <v>1.1156186612576224E-2</v>
      </c>
      <c r="H54" s="16"/>
      <c r="J54" s="17"/>
      <c r="K54" s="17"/>
      <c r="L54" s="17"/>
      <c r="M54" s="17"/>
    </row>
    <row r="55" spans="1:13" ht="31.5" x14ac:dyDescent="0.25">
      <c r="A55" s="11" t="s">
        <v>90</v>
      </c>
      <c r="B55" s="34" t="s">
        <v>91</v>
      </c>
      <c r="C55" s="35" t="s">
        <v>92</v>
      </c>
      <c r="D55" s="36">
        <v>1672831957</v>
      </c>
      <c r="E55" s="37">
        <v>1462083586</v>
      </c>
      <c r="F55" s="14">
        <f t="shared" si="2"/>
        <v>210748371</v>
      </c>
      <c r="G55" s="15">
        <f t="shared" si="3"/>
        <v>0.14414249159076453</v>
      </c>
      <c r="H55" s="16"/>
      <c r="J55" s="17"/>
      <c r="K55" s="17"/>
      <c r="L55" s="17"/>
      <c r="M55" s="17"/>
    </row>
    <row r="56" spans="1:13" ht="63" x14ac:dyDescent="0.25">
      <c r="A56" s="11" t="s">
        <v>93</v>
      </c>
      <c r="B56" s="38" t="s">
        <v>94</v>
      </c>
      <c r="C56" s="35" t="s">
        <v>92</v>
      </c>
      <c r="D56" s="14">
        <f>D57+D58</f>
        <v>472000</v>
      </c>
      <c r="E56" s="13">
        <f>E57+E58</f>
        <v>326000</v>
      </c>
      <c r="F56" s="14">
        <f t="shared" si="2"/>
        <v>146000</v>
      </c>
      <c r="G56" s="15">
        <f t="shared" si="3"/>
        <v>0.4478527607361964</v>
      </c>
      <c r="H56" s="16"/>
      <c r="J56" s="17"/>
      <c r="K56" s="17"/>
      <c r="L56" s="17"/>
      <c r="M56" s="17"/>
    </row>
    <row r="57" spans="1:13" ht="47.25" x14ac:dyDescent="0.25">
      <c r="A57" s="11" t="s">
        <v>95</v>
      </c>
      <c r="B57" s="39" t="s">
        <v>96</v>
      </c>
      <c r="C57" s="35" t="s">
        <v>92</v>
      </c>
      <c r="D57" s="33">
        <v>472000</v>
      </c>
      <c r="E57" s="40">
        <v>326000</v>
      </c>
      <c r="F57" s="14">
        <f t="shared" si="2"/>
        <v>146000</v>
      </c>
      <c r="G57" s="15">
        <f t="shared" si="3"/>
        <v>0.4478527607361964</v>
      </c>
      <c r="H57" s="16"/>
      <c r="J57" s="17"/>
      <c r="K57" s="17"/>
      <c r="L57" s="17"/>
      <c r="M57" s="17"/>
    </row>
    <row r="58" spans="1:13" ht="31.5" x14ac:dyDescent="0.25">
      <c r="A58" s="11" t="s">
        <v>97</v>
      </c>
      <c r="B58" s="39" t="s">
        <v>98</v>
      </c>
      <c r="C58" s="35" t="s">
        <v>92</v>
      </c>
      <c r="D58" s="32">
        <v>0</v>
      </c>
      <c r="E58" s="23">
        <v>0</v>
      </c>
      <c r="F58" s="14">
        <f t="shared" si="2"/>
        <v>0</v>
      </c>
      <c r="G58" s="15" t="e">
        <f t="shared" si="3"/>
        <v>#DIV/0!</v>
      </c>
      <c r="H58" s="16"/>
      <c r="J58" s="17"/>
      <c r="K58" s="17"/>
      <c r="L58" s="17"/>
      <c r="M58" s="17"/>
    </row>
    <row r="59" spans="1:13" x14ac:dyDescent="0.2">
      <c r="B59" s="41"/>
      <c r="C59" s="42"/>
      <c r="D59" s="42"/>
      <c r="E59" s="42"/>
      <c r="F59" s="42"/>
      <c r="G59" s="42"/>
    </row>
    <row r="60" spans="1:13" ht="31.5" x14ac:dyDescent="0.25">
      <c r="B60" s="43" t="s">
        <v>102</v>
      </c>
      <c r="C60" s="44"/>
      <c r="D60" s="45"/>
      <c r="E60" s="44"/>
      <c r="F60" s="63" t="s">
        <v>103</v>
      </c>
      <c r="G60" s="62"/>
    </row>
    <row r="61" spans="1:13" x14ac:dyDescent="0.2">
      <c r="B61" s="46"/>
      <c r="C61" s="47"/>
      <c r="D61" s="48" t="s">
        <v>99</v>
      </c>
      <c r="E61" s="48"/>
      <c r="F61" s="49" t="s">
        <v>100</v>
      </c>
      <c r="G61" s="61"/>
    </row>
    <row r="62" spans="1:13" x14ac:dyDescent="0.2">
      <c r="B62" s="46" t="s">
        <v>104</v>
      </c>
      <c r="C62" s="48"/>
      <c r="D62" s="48"/>
      <c r="E62" s="48"/>
      <c r="F62" s="48"/>
      <c r="G62" s="48"/>
    </row>
    <row r="63" spans="1:13" x14ac:dyDescent="0.2">
      <c r="B63" s="46" t="s">
        <v>105</v>
      </c>
      <c r="C63" s="48"/>
      <c r="D63" s="48"/>
      <c r="E63" s="48"/>
      <c r="F63" s="48"/>
      <c r="G63" s="48"/>
    </row>
    <row r="64" spans="1:13" x14ac:dyDescent="0.2">
      <c r="B64" s="50"/>
      <c r="C64" s="42"/>
      <c r="D64" s="42"/>
      <c r="E64" s="42"/>
      <c r="F64" s="42"/>
      <c r="G64" s="42"/>
    </row>
    <row r="65" spans="2:7" ht="15.75" x14ac:dyDescent="0.2">
      <c r="B65" s="51"/>
      <c r="C65" s="51"/>
      <c r="D65" s="51"/>
      <c r="E65" s="51"/>
      <c r="F65" s="51"/>
      <c r="G65" s="51"/>
    </row>
    <row r="66" spans="2:7" ht="17.25" customHeight="1" x14ac:dyDescent="0.2">
      <c r="B66" s="56"/>
      <c r="C66" s="56"/>
      <c r="D66" s="56"/>
      <c r="E66" s="56"/>
      <c r="F66" s="56"/>
      <c r="G66" s="52"/>
    </row>
    <row r="67" spans="2:7" ht="15.75" x14ac:dyDescent="0.2">
      <c r="B67" s="53"/>
      <c r="C67" s="54"/>
      <c r="D67" s="54"/>
      <c r="E67" s="54"/>
      <c r="F67" s="54"/>
      <c r="G67" s="54"/>
    </row>
  </sheetData>
  <mergeCells count="7">
    <mergeCell ref="L5:M5"/>
    <mergeCell ref="B66:F66"/>
    <mergeCell ref="E1:F1"/>
    <mergeCell ref="B3:F3"/>
    <mergeCell ref="B4:F4"/>
    <mergeCell ref="B5:F5"/>
    <mergeCell ref="J5:K5"/>
  </mergeCells>
  <conditionalFormatting sqref="D9">
    <cfRule type="cellIs" dxfId="83" priority="2" operator="equal">
      <formula>J9</formula>
    </cfRule>
    <cfRule type="cellIs" dxfId="82" priority="3" operator="notBetween">
      <formula>J9-0.15</formula>
      <formula>J9+0.15</formula>
    </cfRule>
  </conditionalFormatting>
  <conditionalFormatting sqref="E9">
    <cfRule type="cellIs" dxfId="81" priority="4" operator="equal">
      <formula>K9</formula>
    </cfRule>
    <cfRule type="cellIs" dxfId="80" priority="5" operator="notBetween">
      <formula>K9-0.15</formula>
      <formula>K9+0.15</formula>
    </cfRule>
  </conditionalFormatting>
  <conditionalFormatting sqref="D10">
    <cfRule type="cellIs" dxfId="79" priority="6" operator="equal">
      <formula>J10</formula>
    </cfRule>
    <cfRule type="cellIs" dxfId="78" priority="7" operator="notBetween">
      <formula>J10-0.15</formula>
      <formula>J10+0.15</formula>
    </cfRule>
  </conditionalFormatting>
  <conditionalFormatting sqref="E10">
    <cfRule type="cellIs" dxfId="77" priority="8" operator="equal">
      <formula>K10</formula>
    </cfRule>
    <cfRule type="cellIs" dxfId="76" priority="9" operator="notBetween">
      <formula>K10-0.15</formula>
      <formula>K10+0.15</formula>
    </cfRule>
  </conditionalFormatting>
  <conditionalFormatting sqref="D19">
    <cfRule type="cellIs" dxfId="75" priority="10" operator="equal">
      <formula>J19</formula>
    </cfRule>
    <cfRule type="cellIs" dxfId="74" priority="11" operator="notBetween">
      <formula>J19-0.15</formula>
      <formula>J19+0.15</formula>
    </cfRule>
  </conditionalFormatting>
  <conditionalFormatting sqref="E19">
    <cfRule type="cellIs" dxfId="73" priority="12" operator="equal">
      <formula>K19</formula>
    </cfRule>
    <cfRule type="cellIs" dxfId="72" priority="13" operator="notBetween">
      <formula>K19-0.15</formula>
      <formula>K19+0.15</formula>
    </cfRule>
  </conditionalFormatting>
  <conditionalFormatting sqref="D22">
    <cfRule type="cellIs" dxfId="71" priority="14" operator="equal">
      <formula>J22</formula>
    </cfRule>
    <cfRule type="cellIs" dxfId="70" priority="15" operator="notBetween">
      <formula>J22-0.15</formula>
      <formula>J22+0.15</formula>
    </cfRule>
  </conditionalFormatting>
  <conditionalFormatting sqref="E22">
    <cfRule type="cellIs" dxfId="69" priority="16" operator="equal">
      <formula>K22</formula>
    </cfRule>
    <cfRule type="cellIs" dxfId="68" priority="17" operator="notBetween">
      <formula>K22-0.15</formula>
      <formula>K22+0.15</formula>
    </cfRule>
  </conditionalFormatting>
  <conditionalFormatting sqref="D23">
    <cfRule type="cellIs" dxfId="67" priority="18" operator="equal">
      <formula>J23</formula>
    </cfRule>
    <cfRule type="cellIs" dxfId="66" priority="19" operator="notBetween">
      <formula>J23-0.15</formula>
      <formula>J23+0.15</formula>
    </cfRule>
  </conditionalFormatting>
  <conditionalFormatting sqref="E23">
    <cfRule type="cellIs" dxfId="65" priority="20" operator="equal">
      <formula>K23</formula>
    </cfRule>
    <cfRule type="cellIs" dxfId="64" priority="21" operator="notBetween">
      <formula>K23-0.15</formula>
      <formula>K23+0.15</formula>
    </cfRule>
  </conditionalFormatting>
  <conditionalFormatting sqref="D12">
    <cfRule type="cellIs" dxfId="63" priority="22" operator="equal">
      <formula>J12</formula>
    </cfRule>
    <cfRule type="cellIs" dxfId="62" priority="23" operator="notBetween">
      <formula>J12 -0.15</formula>
      <formula>J12+0.15</formula>
    </cfRule>
  </conditionalFormatting>
  <conditionalFormatting sqref="D13">
    <cfRule type="cellIs" dxfId="61" priority="24" operator="equal">
      <formula>J13</formula>
    </cfRule>
    <cfRule type="cellIs" dxfId="60" priority="25" operator="notBetween">
      <formula>J13-0.15</formula>
      <formula>J13+0.15</formula>
    </cfRule>
  </conditionalFormatting>
  <conditionalFormatting sqref="D25">
    <cfRule type="cellIs" dxfId="59" priority="26" operator="equal">
      <formula>J25</formula>
    </cfRule>
    <cfRule type="cellIs" dxfId="58" priority="27" operator="notBetween">
      <formula>J25-0.15</formula>
      <formula>J25+0.15</formula>
    </cfRule>
  </conditionalFormatting>
  <conditionalFormatting sqref="E12">
    <cfRule type="cellIs" dxfId="57" priority="28" operator="equal">
      <formula>K12</formula>
    </cfRule>
    <cfRule type="cellIs" dxfId="56" priority="29" operator="notBetween">
      <formula>K12-0.15</formula>
      <formula>K12+0.15</formula>
    </cfRule>
  </conditionalFormatting>
  <conditionalFormatting sqref="E13">
    <cfRule type="cellIs" dxfId="55" priority="30" operator="equal">
      <formula>K13</formula>
    </cfRule>
    <cfRule type="cellIs" dxfId="54" priority="31" operator="notBetween">
      <formula>K13-0.15</formula>
      <formula>K13+0.15</formula>
    </cfRule>
  </conditionalFormatting>
  <conditionalFormatting sqref="E25">
    <cfRule type="cellIs" dxfId="53" priority="32" operator="equal">
      <formula>K25</formula>
    </cfRule>
    <cfRule type="cellIs" dxfId="52" priority="33" operator="notBetween">
      <formula>K25-0.15</formula>
      <formula>K25+0.15</formula>
    </cfRule>
  </conditionalFormatting>
  <conditionalFormatting sqref="E26">
    <cfRule type="cellIs" dxfId="51" priority="34" operator="equal">
      <formula>K26</formula>
    </cfRule>
    <cfRule type="cellIs" dxfId="50" priority="35" operator="notBetween">
      <formula>K26-0.15</formula>
      <formula>K26+0.15</formula>
    </cfRule>
  </conditionalFormatting>
  <conditionalFormatting sqref="D54">
    <cfRule type="cellIs" dxfId="49" priority="36" operator="equal">
      <formula>J54</formula>
    </cfRule>
    <cfRule type="cellIs" dxfId="48" priority="37" operator="notBetween">
      <formula>J54-0.15</formula>
      <formula>J54+0.15</formula>
    </cfRule>
  </conditionalFormatting>
  <conditionalFormatting sqref="D26">
    <cfRule type="cellIs" dxfId="47" priority="38" operator="equal">
      <formula>J26</formula>
    </cfRule>
    <cfRule type="cellIs" dxfId="46" priority="39" operator="notBetween">
      <formula>J26-0.15</formula>
      <formula>J26+0.15</formula>
    </cfRule>
  </conditionalFormatting>
  <conditionalFormatting sqref="D30">
    <cfRule type="cellIs" dxfId="45" priority="40" operator="equal">
      <formula>J30</formula>
    </cfRule>
    <cfRule type="cellIs" dxfId="44" priority="41" operator="notBetween">
      <formula>J30-0.15</formula>
      <formula>J30+0.15</formula>
    </cfRule>
  </conditionalFormatting>
  <conditionalFormatting sqref="D33">
    <cfRule type="cellIs" dxfId="43" priority="42" operator="equal">
      <formula>J33</formula>
    </cfRule>
    <cfRule type="cellIs" dxfId="42" priority="43" operator="notBetween">
      <formula>J33-0.15</formula>
      <formula>J33+0.15</formula>
    </cfRule>
  </conditionalFormatting>
  <conditionalFormatting sqref="D34">
    <cfRule type="cellIs" dxfId="41" priority="44" operator="equal">
      <formula>J34</formula>
    </cfRule>
    <cfRule type="cellIs" dxfId="40" priority="45" operator="notBetween">
      <formula>J34-0.15</formula>
      <formula>J34+0.15</formula>
    </cfRule>
  </conditionalFormatting>
  <conditionalFormatting sqref="D35">
    <cfRule type="cellIs" dxfId="39" priority="46" operator="equal">
      <formula>J35</formula>
    </cfRule>
    <cfRule type="cellIs" dxfId="38" priority="47" operator="notBetween">
      <formula>J35-0.15</formula>
      <formula>J35+0.15</formula>
    </cfRule>
  </conditionalFormatting>
  <conditionalFormatting sqref="D36">
    <cfRule type="cellIs" dxfId="37" priority="48" operator="equal">
      <formula>J36</formula>
    </cfRule>
    <cfRule type="cellIs" dxfId="36" priority="49" operator="notBetween">
      <formula>J36-0.15</formula>
      <formula>J36+0.15</formula>
    </cfRule>
  </conditionalFormatting>
  <conditionalFormatting sqref="D42">
    <cfRule type="cellIs" dxfId="35" priority="50" operator="equal">
      <formula>J42</formula>
    </cfRule>
    <cfRule type="cellIs" dxfId="34" priority="51" operator="notBetween">
      <formula>J42-0.15</formula>
      <formula>J42+0.15</formula>
    </cfRule>
  </conditionalFormatting>
  <conditionalFormatting sqref="D43">
    <cfRule type="cellIs" dxfId="33" priority="52" operator="equal">
      <formula>J43</formula>
    </cfRule>
    <cfRule type="cellIs" dxfId="32" priority="53" operator="notBetween">
      <formula>J43-0.15</formula>
      <formula>J43+0.15</formula>
    </cfRule>
  </conditionalFormatting>
  <conditionalFormatting sqref="D47">
    <cfRule type="cellIs" dxfId="31" priority="54" operator="equal">
      <formula>J47</formula>
    </cfRule>
    <cfRule type="cellIs" dxfId="30" priority="55" operator="notBetween">
      <formula>J47-0.15</formula>
      <formula>J47+0.15</formula>
    </cfRule>
  </conditionalFormatting>
  <conditionalFormatting sqref="D50">
    <cfRule type="cellIs" dxfId="29" priority="56" operator="equal">
      <formula>J50</formula>
    </cfRule>
    <cfRule type="cellIs" dxfId="28" priority="57" operator="notBetween">
      <formula>J50-0.15</formula>
      <formula>J50+0.15</formula>
    </cfRule>
  </conditionalFormatting>
  <conditionalFormatting sqref="D51">
    <cfRule type="cellIs" dxfId="27" priority="58" operator="equal">
      <formula>J51</formula>
    </cfRule>
    <cfRule type="cellIs" dxfId="26" priority="59" operator="notBetween">
      <formula>J51-0.15</formula>
      <formula>J51+0.15</formula>
    </cfRule>
  </conditionalFormatting>
  <conditionalFormatting sqref="D53">
    <cfRule type="cellIs" dxfId="25" priority="60" operator="equal">
      <formula>J53</formula>
    </cfRule>
    <cfRule type="cellIs" dxfId="24" priority="61" operator="notBetween">
      <formula>J53-0.15</formula>
      <formula>J53+0.15</formula>
    </cfRule>
  </conditionalFormatting>
  <conditionalFormatting sqref="E30">
    <cfRule type="cellIs" dxfId="23" priority="62" operator="equal">
      <formula>K30</formula>
    </cfRule>
    <cfRule type="cellIs" dxfId="22" priority="63" operator="notBetween">
      <formula>K30-0.15</formula>
      <formula>K30+0.15</formula>
    </cfRule>
  </conditionalFormatting>
  <conditionalFormatting sqref="E33">
    <cfRule type="cellIs" dxfId="21" priority="64" operator="equal">
      <formula>K33</formula>
    </cfRule>
    <cfRule type="cellIs" dxfId="20" priority="65" operator="notBetween">
      <formula>K33-0.15</formula>
      <formula>K33+0.15</formula>
    </cfRule>
  </conditionalFormatting>
  <conditionalFormatting sqref="E34">
    <cfRule type="cellIs" dxfId="19" priority="66" operator="equal">
      <formula>K34</formula>
    </cfRule>
    <cfRule type="cellIs" dxfId="18" priority="67" operator="notBetween">
      <formula>K34-0.15</formula>
      <formula>K34+0.15</formula>
    </cfRule>
  </conditionalFormatting>
  <conditionalFormatting sqref="E35">
    <cfRule type="cellIs" dxfId="17" priority="68" operator="equal">
      <formula>K35</formula>
    </cfRule>
    <cfRule type="cellIs" dxfId="16" priority="69" operator="notBetween">
      <formula>K35-0.15</formula>
      <formula>K35+0.15</formula>
    </cfRule>
  </conditionalFormatting>
  <conditionalFormatting sqref="E36">
    <cfRule type="cellIs" dxfId="15" priority="70" operator="equal">
      <formula>K36</formula>
    </cfRule>
    <cfRule type="cellIs" dxfId="14" priority="71" operator="notBetween">
      <formula>K36-0.15</formula>
      <formula>K36+0.15</formula>
    </cfRule>
  </conditionalFormatting>
  <conditionalFormatting sqref="E42">
    <cfRule type="cellIs" dxfId="13" priority="72" operator="equal">
      <formula>K42</formula>
    </cfRule>
    <cfRule type="cellIs" dxfId="12" priority="73" operator="notBetween">
      <formula>K42-0.15</formula>
      <formula>K42+0.15</formula>
    </cfRule>
  </conditionalFormatting>
  <conditionalFormatting sqref="E43">
    <cfRule type="cellIs" dxfId="11" priority="74" operator="equal">
      <formula>K43</formula>
    </cfRule>
    <cfRule type="cellIs" dxfId="10" priority="75" operator="notBetween">
      <formula>K43-0.15</formula>
      <formula>K43+0.15</formula>
    </cfRule>
  </conditionalFormatting>
  <conditionalFormatting sqref="E47">
    <cfRule type="cellIs" dxfId="9" priority="76" operator="equal">
      <formula>K47</formula>
    </cfRule>
    <cfRule type="cellIs" dxfId="8" priority="77" operator="notBetween">
      <formula>K47-0.15</formula>
      <formula>K47+0.15</formula>
    </cfRule>
  </conditionalFormatting>
  <conditionalFormatting sqref="E50">
    <cfRule type="cellIs" dxfId="7" priority="78" operator="equal">
      <formula>K50</formula>
    </cfRule>
    <cfRule type="cellIs" dxfId="6" priority="79" operator="notBetween">
      <formula>K50-0.15</formula>
      <formula>K50+0.15</formula>
    </cfRule>
  </conditionalFormatting>
  <conditionalFormatting sqref="E51">
    <cfRule type="cellIs" dxfId="5" priority="80" operator="equal">
      <formula>K51</formula>
    </cfRule>
    <cfRule type="cellIs" dxfId="4" priority="81" operator="notBetween">
      <formula>K51-0.15</formula>
      <formula>K51+0.15</formula>
    </cfRule>
  </conditionalFormatting>
  <conditionalFormatting sqref="E53">
    <cfRule type="cellIs" dxfId="3" priority="82" operator="equal">
      <formula>K53</formula>
    </cfRule>
    <cfRule type="cellIs" dxfId="2" priority="83" operator="notBetween">
      <formula>K53-0.15</formula>
      <formula>K53+0.15</formula>
    </cfRule>
  </conditionalFormatting>
  <conditionalFormatting sqref="E54">
    <cfRule type="cellIs" dxfId="1" priority="84" operator="equal">
      <formula>K54</formula>
    </cfRule>
    <cfRule type="cellIs" dxfId="0" priority="85" operator="notBetween">
      <formula>K54-0.15</formula>
      <formula>K54+0.15</formula>
    </cfRule>
  </conditionalFormatting>
  <pageMargins left="0.78749999999999998" right="0.78749999999999998" top="1.05277777777778" bottom="1.05277777777778" header="0.78749999999999998" footer="0.78749999999999998"/>
  <pageSetup paperSize="9" scale="51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1" manualBreakCount="1">
    <brk id="7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Kononova</cp:lastModifiedBy>
  <cp:revision>254</cp:revision>
  <cp:lastPrinted>2019-03-25T13:06:54Z</cp:lastPrinted>
  <dcterms:created xsi:type="dcterms:W3CDTF">2017-01-20T15:44:22Z</dcterms:created>
  <dcterms:modified xsi:type="dcterms:W3CDTF">2019-05-14T13:46:25Z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