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E56" i="1"/>
  <c r="D56" i="1"/>
  <c r="G56" i="1" s="1"/>
  <c r="G55" i="1"/>
  <c r="F55" i="1"/>
  <c r="M54" i="1"/>
  <c r="L54" i="1"/>
  <c r="G54" i="1"/>
  <c r="F54" i="1"/>
  <c r="M53" i="1"/>
  <c r="L53" i="1"/>
  <c r="G53" i="1"/>
  <c r="F53" i="1"/>
  <c r="G52" i="1"/>
  <c r="F52" i="1"/>
  <c r="E52" i="1"/>
  <c r="D52" i="1"/>
  <c r="M51" i="1"/>
  <c r="L51" i="1"/>
  <c r="G51" i="1"/>
  <c r="F51" i="1"/>
  <c r="M50" i="1"/>
  <c r="L50" i="1"/>
  <c r="G50" i="1"/>
  <c r="F50" i="1"/>
  <c r="G49" i="1"/>
  <c r="F49" i="1"/>
  <c r="E49" i="1"/>
  <c r="D49" i="1"/>
  <c r="G48" i="1"/>
  <c r="F48" i="1"/>
  <c r="E48" i="1"/>
  <c r="D48" i="1"/>
  <c r="M47" i="1"/>
  <c r="L47" i="1"/>
  <c r="G47" i="1"/>
  <c r="F47" i="1"/>
  <c r="M43" i="1"/>
  <c r="L43" i="1"/>
  <c r="G43" i="1"/>
  <c r="F43" i="1"/>
  <c r="M42" i="1"/>
  <c r="L42" i="1"/>
  <c r="G42" i="1"/>
  <c r="F42" i="1"/>
  <c r="G41" i="1"/>
  <c r="F41" i="1"/>
  <c r="E41" i="1"/>
  <c r="E46" i="1" s="1"/>
  <c r="D41" i="1"/>
  <c r="D46" i="1" s="1"/>
  <c r="M40" i="1"/>
  <c r="L40" i="1"/>
  <c r="G40" i="1"/>
  <c r="F40" i="1"/>
  <c r="M39" i="1"/>
  <c r="L39" i="1"/>
  <c r="G39" i="1"/>
  <c r="F39" i="1"/>
  <c r="G38" i="1"/>
  <c r="F38" i="1"/>
  <c r="E38" i="1"/>
  <c r="E45" i="1" s="1"/>
  <c r="D38" i="1"/>
  <c r="D45" i="1" s="1"/>
  <c r="G37" i="1"/>
  <c r="F37" i="1"/>
  <c r="E37" i="1"/>
  <c r="E44" i="1" s="1"/>
  <c r="D37" i="1"/>
  <c r="D44" i="1" s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G32" i="1"/>
  <c r="F32" i="1"/>
  <c r="E32" i="1"/>
  <c r="D32" i="1"/>
  <c r="G31" i="1"/>
  <c r="F31" i="1"/>
  <c r="E31" i="1"/>
  <c r="D31" i="1"/>
  <c r="M30" i="1"/>
  <c r="L30" i="1"/>
  <c r="G30" i="1"/>
  <c r="F30" i="1"/>
  <c r="M26" i="1"/>
  <c r="L26" i="1"/>
  <c r="G26" i="1"/>
  <c r="F26" i="1"/>
  <c r="M25" i="1"/>
  <c r="L25" i="1"/>
  <c r="G25" i="1"/>
  <c r="F25" i="1"/>
  <c r="G24" i="1"/>
  <c r="F24" i="1"/>
  <c r="E24" i="1"/>
  <c r="E29" i="1" s="1"/>
  <c r="D24" i="1"/>
  <c r="D29" i="1" s="1"/>
  <c r="M23" i="1"/>
  <c r="L23" i="1"/>
  <c r="G23" i="1"/>
  <c r="F23" i="1"/>
  <c r="M22" i="1"/>
  <c r="L22" i="1"/>
  <c r="G22" i="1"/>
  <c r="F22" i="1"/>
  <c r="G21" i="1"/>
  <c r="F21" i="1"/>
  <c r="E21" i="1"/>
  <c r="E28" i="1" s="1"/>
  <c r="D21" i="1"/>
  <c r="D28" i="1" s="1"/>
  <c r="G20" i="1"/>
  <c r="F20" i="1"/>
  <c r="E20" i="1"/>
  <c r="E27" i="1" s="1"/>
  <c r="D20" i="1"/>
  <c r="D27" i="1" s="1"/>
  <c r="M19" i="1"/>
  <c r="L19" i="1"/>
  <c r="G19" i="1"/>
  <c r="F19" i="1"/>
  <c r="M13" i="1"/>
  <c r="L13" i="1"/>
  <c r="G13" i="1"/>
  <c r="F13" i="1"/>
  <c r="M12" i="1"/>
  <c r="L12" i="1"/>
  <c r="G12" i="1"/>
  <c r="F12" i="1"/>
  <c r="G11" i="1"/>
  <c r="F11" i="1"/>
  <c r="E11" i="1"/>
  <c r="E16" i="1" s="1"/>
  <c r="D11" i="1"/>
  <c r="D16" i="1" s="1"/>
  <c r="M10" i="1"/>
  <c r="L10" i="1"/>
  <c r="G10" i="1"/>
  <c r="F10" i="1"/>
  <c r="M9" i="1"/>
  <c r="L9" i="1"/>
  <c r="G9" i="1"/>
  <c r="F9" i="1"/>
  <c r="G8" i="1"/>
  <c r="F8" i="1"/>
  <c r="E8" i="1"/>
  <c r="E15" i="1" s="1"/>
  <c r="D8" i="1"/>
  <c r="D15" i="1" s="1"/>
  <c r="G7" i="1"/>
  <c r="F7" i="1"/>
  <c r="E7" i="1"/>
  <c r="E18" i="1" s="1"/>
  <c r="D7" i="1"/>
  <c r="D18" i="1" s="1"/>
  <c r="G18" i="1" l="1"/>
  <c r="F18" i="1"/>
  <c r="G15" i="1"/>
  <c r="F15" i="1"/>
  <c r="F16" i="1"/>
  <c r="G16" i="1"/>
  <c r="F27" i="1"/>
  <c r="G27" i="1"/>
  <c r="G28" i="1"/>
  <c r="F28" i="1"/>
  <c r="G29" i="1"/>
  <c r="F29" i="1"/>
  <c r="G44" i="1"/>
  <c r="F44" i="1"/>
  <c r="G45" i="1"/>
  <c r="F45" i="1"/>
  <c r="G46" i="1"/>
  <c r="F46" i="1"/>
  <c r="D14" i="1"/>
  <c r="D17" i="1"/>
  <c r="F56" i="1"/>
  <c r="E14" i="1"/>
  <c r="E17" i="1"/>
  <c r="F17" i="1" l="1"/>
  <c r="G17" i="1"/>
  <c r="G14" i="1"/>
  <c r="F14" i="1"/>
</calcChain>
</file>

<file path=xl/sharedStrings.xml><?xml version="1.0" encoding="utf-8"?>
<sst xmlns="http://schemas.openxmlformats.org/spreadsheetml/2006/main" count="196" uniqueCount="115">
  <si>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</si>
  <si>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</si>
  <si>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</si>
  <si>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</si>
  <si>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</si>
  <si>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</si>
  <si>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</si>
  <si>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</si>
  <si>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</si>
  <si>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</si>
  <si>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</si>
  <si>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</si>
  <si>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</si>
  <si>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</si>
  <si>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</si>
  <si>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</si>
  <si>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</si>
  <si>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</si>
  <si>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</si>
  <si>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</si>
  <si>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</si>
  <si>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</si>
  <si>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</si>
  <si>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</si>
  <si>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</si>
  <si>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</si>
  <si>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</si>
  <si>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</si>
  <si>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</si>
  <si>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</si>
  <si>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</si>
  <si>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</si>
  <si>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</si>
  <si>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</si>
  <si>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</si>
  <si>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</si>
  <si>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</si>
  <si>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</si>
  <si>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</si>
  <si>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</si>
  <si>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</si>
  <si>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</si>
  <si>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</si>
  <si>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</si>
  <si>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</si>
  <si>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</si>
  <si>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</si>
  <si>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</si>
  <si>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</si>
  <si>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</si>
  <si>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</si>
  <si>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</si>
  <si>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</si>
  <si>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</si>
  <si>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</si>
  <si>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</si>
  <si>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</si>
  <si>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</si>
  <si>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</si>
  <si>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</si>
  <si>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</si>
  <si>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</si>
  <si>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</si>
  <si>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</si>
  <si>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</si>
  <si>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</si>
  <si>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</si>
  <si>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</si>
  <si>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</si>
  <si>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</si>
  <si>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</si>
  <si>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</si>
  <si>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</si>
  <si>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</si>
  <si>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</si>
  <si>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</si>
  <si>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</si>
  <si>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</si>
  <si>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</si>
  <si>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</si>
  <si>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</si>
  <si>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</si>
  <si>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</si>
  <si>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</si>
  <si>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</si>
  <si>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</si>
  <si>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</si>
  <si>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</si>
  <si>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</si>
  <si>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</si>
  <si>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</si>
  <si>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</si>
  <si>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</si>
  <si>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</si>
  <si>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</si>
  <si>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</si>
  <si>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</si>
  <si>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</si>
  <si>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</si>
  <si>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</si>
  <si>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</si>
  <si>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</si>
  <si>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</si>
  <si>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</si>
  <si>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</si>
  <si>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</si>
  <si>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</si>
  <si>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</si>
  <si>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</si>
  <si>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</si>
  <si>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Гулькевичском районе по итогам 3 квартала 2019 года</t>
  </si>
  <si>
    <t>.</t>
  </si>
  <si>
    <t>Отсутствует необходимый комментарий!</t>
  </si>
  <si>
    <t>Достижение показателя планируется по итогам 4 квартала 2019 года</t>
  </si>
  <si>
    <t>Достижение показателя ожидается по итогам 4 квартала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</si>
</sst>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Normal="100" workbookViewId="0">
      <selection activeCell="B18" sqref="B18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110</v>
      </c>
      <c r="C4" s="4"/>
      <c r="D4" s="4"/>
      <c r="E4" s="4"/>
      <c r="F4" s="4"/>
      <c r="G4" s="12"/>
      <c r="K4" s="13"/>
    </row>
    <row r="5" spans="1:13" ht="15" customHeight="1" x14ac:dyDescent="0.25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 x14ac:dyDescent="0.2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 x14ac:dyDescent="0.25">
      <c r="A7" s="17">
        <v>1</v>
      </c>
      <c r="B7" s="18" t="s">
        <v>14</v>
      </c>
      <c r="C7" s="16" t="s">
        <v>15</v>
      </c>
      <c r="D7" s="19">
        <f>D8+D11</f>
        <v>2976</v>
      </c>
      <c r="E7" s="19">
        <f>E8+E11</f>
        <v>2435</v>
      </c>
      <c r="F7" s="20">
        <f t="shared" ref="F7:F38" si="0">D7-E7</f>
        <v>541</v>
      </c>
      <c r="G7" s="21">
        <f t="shared" ref="G7:G38" si="1">D7/E7-1</f>
        <v>0.22217659137577006</v>
      </c>
      <c r="H7" s="22" t="s">
        <v>112</v>
      </c>
      <c r="J7" s="23"/>
      <c r="K7" s="23"/>
      <c r="L7" s="23"/>
      <c r="M7" s="23"/>
    </row>
    <row r="8" spans="1:13" ht="19.5" x14ac:dyDescent="0.2">
      <c r="A8" s="17" t="s">
        <v>16</v>
      </c>
      <c r="B8" s="24" t="s">
        <v>17</v>
      </c>
      <c r="C8" s="25" t="s">
        <v>15</v>
      </c>
      <c r="D8" s="26">
        <f>D9+D10</f>
        <v>17</v>
      </c>
      <c r="E8" s="26">
        <f>E9+E10</f>
        <v>16</v>
      </c>
      <c r="F8" s="20">
        <f t="shared" si="0"/>
        <v>1</v>
      </c>
      <c r="G8" s="21">
        <f t="shared" si="1"/>
        <v>6.25E-2</v>
      </c>
      <c r="H8" s="22"/>
      <c r="J8" s="23"/>
      <c r="K8" s="23"/>
      <c r="L8" s="23"/>
      <c r="M8" s="23"/>
    </row>
    <row r="9" spans="1:13" ht="18.75" x14ac:dyDescent="0.2">
      <c r="A9" s="17" t="s">
        <v>18</v>
      </c>
      <c r="B9" s="27" t="s">
        <v>19</v>
      </c>
      <c r="C9" s="28" t="s">
        <v>15</v>
      </c>
      <c r="D9" s="29">
        <v>17</v>
      </c>
      <c r="E9" s="29">
        <v>16</v>
      </c>
      <c r="F9" s="20">
        <f t="shared" si="0"/>
        <v>1</v>
      </c>
      <c r="G9" s="21">
        <f t="shared" si="1"/>
        <v>6.25E-2</v>
      </c>
      <c r="H9" s="22"/>
      <c r="J9" s="23">
        <v>17</v>
      </c>
      <c r="K9" s="23">
        <v>16</v>
      </c>
      <c r="L9" s="23">
        <f>D9-J9</f>
        <v>0</v>
      </c>
      <c r="M9" s="23">
        <f>E9-K9</f>
        <v>0</v>
      </c>
    </row>
    <row r="10" spans="1:13" ht="18.75" x14ac:dyDescent="0.2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 x14ac:dyDescent="0.2">
      <c r="A11" s="17" t="s">
        <v>22</v>
      </c>
      <c r="B11" s="24" t="s">
        <v>23</v>
      </c>
      <c r="C11" s="25" t="s">
        <v>15</v>
      </c>
      <c r="D11" s="30">
        <f>D12+D13</f>
        <v>2959</v>
      </c>
      <c r="E11" s="30">
        <f>E12+E13</f>
        <v>2419</v>
      </c>
      <c r="F11" s="20">
        <f t="shared" si="0"/>
        <v>540</v>
      </c>
      <c r="G11" s="21">
        <f t="shared" si="1"/>
        <v>0.2232327408019843</v>
      </c>
      <c r="H11" s="22" t="s">
        <v>112</v>
      </c>
      <c r="J11" s="23"/>
      <c r="K11" s="23"/>
      <c r="L11" s="23"/>
      <c r="M11" s="23"/>
    </row>
    <row r="12" spans="1:13" ht="18.75" x14ac:dyDescent="0.2">
      <c r="A12" s="17" t="s">
        <v>24</v>
      </c>
      <c r="B12" s="27" t="s">
        <v>19</v>
      </c>
      <c r="C12" s="28" t="s">
        <v>15</v>
      </c>
      <c r="D12" s="29">
        <v>420</v>
      </c>
      <c r="E12" s="29">
        <v>360</v>
      </c>
      <c r="F12" s="20">
        <f t="shared" si="0"/>
        <v>60</v>
      </c>
      <c r="G12" s="21">
        <f t="shared" si="1"/>
        <v>0.16666666666666674</v>
      </c>
      <c r="H12" s="22" t="s">
        <v>111</v>
      </c>
      <c r="J12" s="23">
        <v>420</v>
      </c>
      <c r="K12" s="23">
        <v>360</v>
      </c>
      <c r="L12" s="23">
        <f>D12-J12</f>
        <v>0</v>
      </c>
      <c r="M12" s="23">
        <f>E12-K12</f>
        <v>0</v>
      </c>
    </row>
    <row r="13" spans="1:13" ht="18.75" x14ac:dyDescent="0.2">
      <c r="A13" s="17" t="s">
        <v>25</v>
      </c>
      <c r="B13" s="27" t="s">
        <v>21</v>
      </c>
      <c r="C13" s="28" t="s">
        <v>15</v>
      </c>
      <c r="D13" s="29">
        <v>2539</v>
      </c>
      <c r="E13" s="29">
        <v>2059</v>
      </c>
      <c r="F13" s="20">
        <f t="shared" si="0"/>
        <v>480</v>
      </c>
      <c r="G13" s="21">
        <f t="shared" si="1"/>
        <v>0.23312287518212726</v>
      </c>
      <c r="H13" s="22" t="s">
        <v>111</v>
      </c>
      <c r="J13" s="23">
        <v>2539</v>
      </c>
      <c r="K13" s="23">
        <v>2059</v>
      </c>
      <c r="L13" s="23">
        <f>D13-J13</f>
        <v>0</v>
      </c>
      <c r="M13" s="23">
        <f>E13-K13</f>
        <v>0</v>
      </c>
    </row>
    <row r="14" spans="1:13" ht="31.5" x14ac:dyDescent="0.25">
      <c r="A14" s="17" t="s">
        <v>26</v>
      </c>
      <c r="B14" s="18" t="s">
        <v>27</v>
      </c>
      <c r="C14" s="16" t="s">
        <v>28</v>
      </c>
      <c r="D14" s="31">
        <f>D7/D19*100</f>
        <v>87.093942054433711</v>
      </c>
      <c r="E14" s="31">
        <f>E7/E19*100</f>
        <v>84.666203059805284</v>
      </c>
      <c r="F14" s="20">
        <f t="shared" si="0"/>
        <v>2.4277389946284273</v>
      </c>
      <c r="G14" s="21">
        <f t="shared" si="1"/>
        <v>2.8674239624440823E-2</v>
      </c>
      <c r="H14" s="22"/>
      <c r="J14" s="23"/>
      <c r="K14" s="23"/>
      <c r="L14" s="23"/>
      <c r="M14" s="23"/>
    </row>
    <row r="15" spans="1:13" ht="18.75" x14ac:dyDescent="0.25">
      <c r="A15" s="17" t="s">
        <v>29</v>
      </c>
      <c r="B15" s="32" t="s">
        <v>30</v>
      </c>
      <c r="C15" s="28" t="s">
        <v>28</v>
      </c>
      <c r="D15" s="33">
        <f>D8/D19*100</f>
        <v>0.49751243781094528</v>
      </c>
      <c r="E15" s="33">
        <f>E8/E19*100</f>
        <v>0.55632823365785811</v>
      </c>
      <c r="F15" s="20">
        <f t="shared" si="0"/>
        <v>-5.8815795846912822E-2</v>
      </c>
      <c r="G15" s="21">
        <f t="shared" si="1"/>
        <v>-0.10572139303482575</v>
      </c>
      <c r="H15" s="22" t="s">
        <v>112</v>
      </c>
      <c r="J15" s="23"/>
      <c r="K15" s="23"/>
      <c r="L15" s="23"/>
      <c r="M15" s="23"/>
    </row>
    <row r="16" spans="1:13" ht="18.75" x14ac:dyDescent="0.25">
      <c r="A16" s="17" t="s">
        <v>31</v>
      </c>
      <c r="B16" s="32" t="s">
        <v>32</v>
      </c>
      <c r="C16" s="28" t="s">
        <v>28</v>
      </c>
      <c r="D16" s="33">
        <f>D11/D19*100</f>
        <v>86.596429616622771</v>
      </c>
      <c r="E16" s="33">
        <f>E11/E19*100</f>
        <v>84.109874826147419</v>
      </c>
      <c r="F16" s="20">
        <f t="shared" si="0"/>
        <v>2.4865547904753527</v>
      </c>
      <c r="G16" s="21">
        <f t="shared" si="1"/>
        <v>2.9563173118673403E-2</v>
      </c>
      <c r="H16" s="22"/>
      <c r="J16" s="23"/>
      <c r="K16" s="23"/>
      <c r="L16" s="23"/>
      <c r="M16" s="23"/>
    </row>
    <row r="17" spans="1:13" ht="31.5" x14ac:dyDescent="0.25">
      <c r="A17" s="17" t="s">
        <v>33</v>
      </c>
      <c r="B17" s="18" t="s">
        <v>34</v>
      </c>
      <c r="C17" s="16" t="s">
        <v>15</v>
      </c>
      <c r="D17" s="31">
        <f>D7/D36*10000</f>
        <v>300.64857656638316</v>
      </c>
      <c r="E17" s="31">
        <f>E7/E36*10000</f>
        <v>245.9869278404671</v>
      </c>
      <c r="F17" s="20">
        <f t="shared" si="0"/>
        <v>54.661648725916052</v>
      </c>
      <c r="G17" s="21">
        <f t="shared" si="1"/>
        <v>0.22221363226816027</v>
      </c>
      <c r="H17" s="22" t="s">
        <v>112</v>
      </c>
      <c r="J17" s="23"/>
      <c r="K17" s="23"/>
      <c r="L17" s="23"/>
      <c r="M17" s="23"/>
    </row>
    <row r="18" spans="1:13" ht="31.5" x14ac:dyDescent="0.25">
      <c r="A18" s="17" t="s">
        <v>35</v>
      </c>
      <c r="B18" s="18" t="s">
        <v>36</v>
      </c>
      <c r="C18" s="16" t="s">
        <v>15</v>
      </c>
      <c r="D18" s="31">
        <f>D7/D36*1000</f>
        <v>30.064857656638313</v>
      </c>
      <c r="E18" s="31">
        <f>E7/E36*1000</f>
        <v>24.598692784046712</v>
      </c>
      <c r="F18" s="20">
        <f t="shared" si="0"/>
        <v>5.4661648725916017</v>
      </c>
      <c r="G18" s="21">
        <f t="shared" si="1"/>
        <v>0.22221363226816027</v>
      </c>
      <c r="H18" s="22" t="s">
        <v>112</v>
      </c>
      <c r="J18" s="23"/>
      <c r="K18" s="23"/>
      <c r="L18" s="23"/>
      <c r="M18" s="23"/>
    </row>
    <row r="19" spans="1:13" ht="31.5" x14ac:dyDescent="0.25">
      <c r="A19" s="17" t="s">
        <v>37</v>
      </c>
      <c r="B19" s="18" t="s">
        <v>38</v>
      </c>
      <c r="C19" s="16" t="s">
        <v>15</v>
      </c>
      <c r="D19" s="29">
        <v>3417</v>
      </c>
      <c r="E19" s="29">
        <v>2876</v>
      </c>
      <c r="F19" s="20">
        <f t="shared" si="0"/>
        <v>541</v>
      </c>
      <c r="G19" s="21">
        <f t="shared" si="1"/>
        <v>0.18810848400556335</v>
      </c>
      <c r="H19" s="22" t="s">
        <v>111</v>
      </c>
      <c r="J19" s="23">
        <v>3417</v>
      </c>
      <c r="K19" s="23">
        <v>2876</v>
      </c>
      <c r="L19" s="23">
        <f>D19-J19</f>
        <v>0</v>
      </c>
      <c r="M19" s="23">
        <f>E19-K19</f>
        <v>0</v>
      </c>
    </row>
    <row r="20" spans="1:13" ht="31.5" x14ac:dyDescent="0.25">
      <c r="A20" s="17" t="s">
        <v>39</v>
      </c>
      <c r="B20" s="34" t="s">
        <v>40</v>
      </c>
      <c r="C20" s="16" t="s">
        <v>41</v>
      </c>
      <c r="D20" s="19">
        <f>D10+D13+D21+D24</f>
        <v>9210</v>
      </c>
      <c r="E20" s="19">
        <f>E10+E13+E21+E24</f>
        <v>8686</v>
      </c>
      <c r="F20" s="20">
        <f t="shared" si="0"/>
        <v>524</v>
      </c>
      <c r="G20" s="21">
        <f t="shared" si="1"/>
        <v>6.032696292885098E-2</v>
      </c>
      <c r="H20" s="22"/>
      <c r="J20" s="23"/>
      <c r="K20" s="23"/>
      <c r="L20" s="23"/>
      <c r="M20" s="23"/>
    </row>
    <row r="21" spans="1:13" ht="19.5" x14ac:dyDescent="0.2">
      <c r="A21" s="17" t="s">
        <v>42</v>
      </c>
      <c r="B21" s="24" t="s">
        <v>17</v>
      </c>
      <c r="C21" s="25" t="s">
        <v>41</v>
      </c>
      <c r="D21" s="30">
        <f>D22+D23</f>
        <v>1666</v>
      </c>
      <c r="E21" s="30">
        <f>E22+E23</f>
        <v>1646</v>
      </c>
      <c r="F21" s="20">
        <f t="shared" si="0"/>
        <v>20</v>
      </c>
      <c r="G21" s="21">
        <f t="shared" si="1"/>
        <v>1.2150668286755817E-2</v>
      </c>
      <c r="H21" s="22"/>
      <c r="J21" s="23"/>
      <c r="K21" s="23"/>
      <c r="L21" s="23"/>
      <c r="M21" s="23"/>
    </row>
    <row r="22" spans="1:13" ht="18.75" x14ac:dyDescent="0.2">
      <c r="A22" s="17" t="s">
        <v>43</v>
      </c>
      <c r="B22" s="27" t="s">
        <v>19</v>
      </c>
      <c r="C22" s="28" t="s">
        <v>41</v>
      </c>
      <c r="D22" s="29">
        <v>1666</v>
      </c>
      <c r="E22" s="29">
        <v>1646</v>
      </c>
      <c r="F22" s="20">
        <f t="shared" si="0"/>
        <v>20</v>
      </c>
      <c r="G22" s="21">
        <f t="shared" si="1"/>
        <v>1.2150668286755817E-2</v>
      </c>
      <c r="H22" s="22"/>
      <c r="J22" s="23">
        <v>1666</v>
      </c>
      <c r="K22" s="23">
        <v>1646</v>
      </c>
      <c r="L22" s="23">
        <f>D22-J22</f>
        <v>0</v>
      </c>
      <c r="M22" s="23">
        <f>E22-K22</f>
        <v>0</v>
      </c>
    </row>
    <row r="23" spans="1:13" ht="18.75" x14ac:dyDescent="0.2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 x14ac:dyDescent="0.2">
      <c r="A24" s="17" t="s">
        <v>45</v>
      </c>
      <c r="B24" s="24" t="s">
        <v>23</v>
      </c>
      <c r="C24" s="25" t="s">
        <v>41</v>
      </c>
      <c r="D24" s="30">
        <f>D25+D26</f>
        <v>5005</v>
      </c>
      <c r="E24" s="30">
        <f>E25+E26</f>
        <v>4981</v>
      </c>
      <c r="F24" s="20">
        <f t="shared" si="0"/>
        <v>24</v>
      </c>
      <c r="G24" s="21">
        <f t="shared" si="1"/>
        <v>4.8183095763902895E-3</v>
      </c>
      <c r="H24" s="22"/>
      <c r="J24" s="23"/>
      <c r="K24" s="23"/>
      <c r="L24" s="23"/>
      <c r="M24" s="23"/>
    </row>
    <row r="25" spans="1:13" ht="18.75" x14ac:dyDescent="0.2">
      <c r="A25" s="17" t="s">
        <v>46</v>
      </c>
      <c r="B25" s="27" t="s">
        <v>19</v>
      </c>
      <c r="C25" s="28" t="s">
        <v>41</v>
      </c>
      <c r="D25" s="29">
        <v>2988</v>
      </c>
      <c r="E25" s="29">
        <v>2988</v>
      </c>
      <c r="F25" s="20">
        <f t="shared" si="0"/>
        <v>0</v>
      </c>
      <c r="G25" s="21">
        <f t="shared" si="1"/>
        <v>0</v>
      </c>
      <c r="H25" s="22"/>
      <c r="J25" s="23">
        <v>2988</v>
      </c>
      <c r="K25" s="23">
        <v>2988</v>
      </c>
      <c r="L25" s="23">
        <f>D25-J25</f>
        <v>0</v>
      </c>
      <c r="M25" s="23">
        <f>E25-K25</f>
        <v>0</v>
      </c>
    </row>
    <row r="26" spans="1:13" ht="18.75" x14ac:dyDescent="0.2">
      <c r="A26" s="17" t="s">
        <v>47</v>
      </c>
      <c r="B26" s="27" t="s">
        <v>21</v>
      </c>
      <c r="C26" s="28" t="s">
        <v>41</v>
      </c>
      <c r="D26" s="29">
        <v>2017</v>
      </c>
      <c r="E26" s="29">
        <v>1993</v>
      </c>
      <c r="F26" s="20">
        <f t="shared" si="0"/>
        <v>24</v>
      </c>
      <c r="G26" s="21">
        <f t="shared" si="1"/>
        <v>1.2042147516307056E-2</v>
      </c>
      <c r="H26" s="22"/>
      <c r="J26" s="23">
        <v>2017</v>
      </c>
      <c r="K26" s="23">
        <v>1993</v>
      </c>
      <c r="L26" s="23">
        <f>D26-J26</f>
        <v>0</v>
      </c>
      <c r="M26" s="23">
        <f>E26-K26</f>
        <v>0</v>
      </c>
    </row>
    <row r="27" spans="1:13" ht="47.25" x14ac:dyDescent="0.25">
      <c r="A27" s="17" t="s">
        <v>48</v>
      </c>
      <c r="B27" s="18" t="s">
        <v>49</v>
      </c>
      <c r="C27" s="16" t="s">
        <v>28</v>
      </c>
      <c r="D27" s="31">
        <f>D20/D30*100</f>
        <v>23.958170750741374</v>
      </c>
      <c r="E27" s="31">
        <f>E20/E30*100</f>
        <v>22.603310086395336</v>
      </c>
      <c r="F27" s="20">
        <f t="shared" si="0"/>
        <v>1.3548606643460381</v>
      </c>
      <c r="G27" s="21">
        <f t="shared" si="1"/>
        <v>5.9940807747512759E-2</v>
      </c>
      <c r="H27" s="22"/>
      <c r="J27" s="23"/>
      <c r="K27" s="23"/>
      <c r="L27" s="23"/>
      <c r="M27" s="23"/>
    </row>
    <row r="28" spans="1:13" ht="31.5" x14ac:dyDescent="0.25">
      <c r="A28" s="17" t="s">
        <v>50</v>
      </c>
      <c r="B28" s="32" t="s">
        <v>51</v>
      </c>
      <c r="C28" s="28" t="s">
        <v>28</v>
      </c>
      <c r="D28" s="33">
        <f>(D21+D10)/D30*100</f>
        <v>4.333801571198169</v>
      </c>
      <c r="E28" s="33">
        <f>(E21+E10)/E30*100</f>
        <v>4.2833350681794524</v>
      </c>
      <c r="F28" s="20">
        <f t="shared" si="0"/>
        <v>5.046650301871658E-2</v>
      </c>
      <c r="G28" s="21">
        <f t="shared" si="1"/>
        <v>1.178205818957001E-2</v>
      </c>
      <c r="H28" s="22"/>
      <c r="J28" s="23"/>
      <c r="K28" s="23"/>
      <c r="L28" s="23"/>
      <c r="M28" s="23"/>
    </row>
    <row r="29" spans="1:13" ht="31.5" x14ac:dyDescent="0.25">
      <c r="A29" s="17" t="s">
        <v>52</v>
      </c>
      <c r="B29" s="32" t="s">
        <v>53</v>
      </c>
      <c r="C29" s="28" t="s">
        <v>28</v>
      </c>
      <c r="D29" s="33">
        <f>(D13+D24)/D30*100</f>
        <v>19.624369179543208</v>
      </c>
      <c r="E29" s="33">
        <f>(E13+E24)/E30*100</f>
        <v>18.319975018215885</v>
      </c>
      <c r="F29" s="20">
        <f t="shared" si="0"/>
        <v>1.3043941613273233</v>
      </c>
      <c r="G29" s="21">
        <f t="shared" si="1"/>
        <v>7.1200651749270483E-2</v>
      </c>
      <c r="H29" s="22"/>
      <c r="J29" s="23"/>
      <c r="K29" s="23"/>
      <c r="L29" s="23"/>
      <c r="M29" s="23"/>
    </row>
    <row r="30" spans="1:13" ht="31.5" x14ac:dyDescent="0.2">
      <c r="A30" s="17" t="s">
        <v>54</v>
      </c>
      <c r="B30" s="35" t="s">
        <v>55</v>
      </c>
      <c r="C30" s="16" t="s">
        <v>41</v>
      </c>
      <c r="D30" s="29">
        <v>38442</v>
      </c>
      <c r="E30" s="29">
        <v>38428</v>
      </c>
      <c r="F30" s="20">
        <f t="shared" si="0"/>
        <v>14</v>
      </c>
      <c r="G30" s="21">
        <f t="shared" si="1"/>
        <v>3.6431768502143136E-4</v>
      </c>
      <c r="H30" s="22"/>
      <c r="J30" s="23">
        <v>38442</v>
      </c>
      <c r="K30" s="23">
        <v>38428</v>
      </c>
      <c r="L30" s="23">
        <f>D30-J30</f>
        <v>0</v>
      </c>
      <c r="M30" s="23">
        <f>E30-K30</f>
        <v>0</v>
      </c>
    </row>
    <row r="31" spans="1:13" ht="63" x14ac:dyDescent="0.2">
      <c r="A31" s="17" t="s">
        <v>56</v>
      </c>
      <c r="B31" s="35" t="s">
        <v>57</v>
      </c>
      <c r="C31" s="16" t="s">
        <v>28</v>
      </c>
      <c r="D31" s="20">
        <f>(D33+D34)/D35*100</f>
        <v>27.710628163143792</v>
      </c>
      <c r="E31" s="20">
        <f>(E33+E34)/E35*100</f>
        <v>27.27968446459057</v>
      </c>
      <c r="F31" s="20">
        <f t="shared" si="0"/>
        <v>0.43094369855322157</v>
      </c>
      <c r="G31" s="21">
        <f t="shared" si="1"/>
        <v>1.5797239118091388E-2</v>
      </c>
      <c r="H31" s="22"/>
      <c r="J31" s="23"/>
      <c r="K31" s="23"/>
      <c r="L31" s="23"/>
      <c r="M31" s="23"/>
    </row>
    <row r="32" spans="1:13" ht="63" x14ac:dyDescent="0.2">
      <c r="A32" s="17" t="s">
        <v>58</v>
      </c>
      <c r="B32" s="35" t="s">
        <v>59</v>
      </c>
      <c r="C32" s="16" t="s">
        <v>28</v>
      </c>
      <c r="D32" s="20">
        <f>D34/D35*100</f>
        <v>17.791009228937181</v>
      </c>
      <c r="E32" s="20">
        <f>E34/E35*100</f>
        <v>17.58992170483311</v>
      </c>
      <c r="F32" s="20">
        <f t="shared" si="0"/>
        <v>0.20108752410407149</v>
      </c>
      <c r="G32" s="21">
        <f t="shared" si="1"/>
        <v>1.1431973801726336E-2</v>
      </c>
      <c r="H32" s="22"/>
      <c r="J32" s="23"/>
      <c r="K32" s="23"/>
      <c r="L32" s="23"/>
      <c r="M32" s="23"/>
    </row>
    <row r="33" spans="1:13" ht="31.5" x14ac:dyDescent="0.2">
      <c r="A33" s="17" t="s">
        <v>60</v>
      </c>
      <c r="B33" s="35" t="s">
        <v>61</v>
      </c>
      <c r="C33" s="28" t="s">
        <v>41</v>
      </c>
      <c r="D33" s="29">
        <v>1666</v>
      </c>
      <c r="E33" s="29">
        <v>1646</v>
      </c>
      <c r="F33" s="20">
        <f t="shared" si="0"/>
        <v>20</v>
      </c>
      <c r="G33" s="21">
        <f t="shared" si="1"/>
        <v>1.2150668286755817E-2</v>
      </c>
      <c r="H33" s="22"/>
      <c r="J33" s="23">
        <v>1666</v>
      </c>
      <c r="K33" s="23">
        <v>1646</v>
      </c>
      <c r="L33" s="23">
        <f t="shared" ref="L33:M36" si="2">D33-J33</f>
        <v>0</v>
      </c>
      <c r="M33" s="23">
        <f t="shared" si="2"/>
        <v>0</v>
      </c>
    </row>
    <row r="34" spans="1:13" ht="31.5" x14ac:dyDescent="0.2">
      <c r="A34" s="17" t="s">
        <v>62</v>
      </c>
      <c r="B34" s="35" t="s">
        <v>63</v>
      </c>
      <c r="C34" s="28" t="s">
        <v>41</v>
      </c>
      <c r="D34" s="29">
        <v>2988</v>
      </c>
      <c r="E34" s="29">
        <v>2988</v>
      </c>
      <c r="F34" s="20">
        <f t="shared" si="0"/>
        <v>0</v>
      </c>
      <c r="G34" s="21">
        <f t="shared" si="1"/>
        <v>0</v>
      </c>
      <c r="H34" s="22"/>
      <c r="J34" s="23">
        <v>2988</v>
      </c>
      <c r="K34" s="23">
        <v>2988</v>
      </c>
      <c r="L34" s="23">
        <f t="shared" si="2"/>
        <v>0</v>
      </c>
      <c r="M34" s="23">
        <f t="shared" si="2"/>
        <v>0</v>
      </c>
    </row>
    <row r="35" spans="1:13" ht="31.5" x14ac:dyDescent="0.2">
      <c r="A35" s="17" t="s">
        <v>64</v>
      </c>
      <c r="B35" s="35" t="s">
        <v>65</v>
      </c>
      <c r="C35" s="28" t="s">
        <v>41</v>
      </c>
      <c r="D35" s="29">
        <v>16795</v>
      </c>
      <c r="E35" s="29">
        <v>16987</v>
      </c>
      <c r="F35" s="20">
        <f t="shared" si="0"/>
        <v>-192</v>
      </c>
      <c r="G35" s="21">
        <f t="shared" si="1"/>
        <v>-1.1302760934832512E-2</v>
      </c>
      <c r="H35" s="22" t="s">
        <v>111</v>
      </c>
      <c r="J35" s="23">
        <v>16795</v>
      </c>
      <c r="K35" s="23">
        <v>16987</v>
      </c>
      <c r="L35" s="23">
        <f t="shared" si="2"/>
        <v>0</v>
      </c>
      <c r="M35" s="23">
        <f t="shared" si="2"/>
        <v>0</v>
      </c>
    </row>
    <row r="36" spans="1:13" ht="31.5" x14ac:dyDescent="0.2">
      <c r="A36" s="17" t="s">
        <v>66</v>
      </c>
      <c r="B36" s="35" t="s">
        <v>67</v>
      </c>
      <c r="C36" s="16" t="s">
        <v>41</v>
      </c>
      <c r="D36" s="29">
        <v>98986</v>
      </c>
      <c r="E36" s="29">
        <v>98989</v>
      </c>
      <c r="F36" s="20">
        <f t="shared" si="0"/>
        <v>-3</v>
      </c>
      <c r="G36" s="21">
        <f t="shared" si="1"/>
        <v>-3.0306397680535113E-5</v>
      </c>
      <c r="H36" s="22" t="s">
        <v>112</v>
      </c>
      <c r="J36" s="23">
        <v>98986</v>
      </c>
      <c r="K36" s="23">
        <v>98989</v>
      </c>
      <c r="L36" s="23">
        <f t="shared" si="2"/>
        <v>0</v>
      </c>
      <c r="M36" s="23">
        <f t="shared" si="2"/>
        <v>0</v>
      </c>
    </row>
    <row r="37" spans="1:13" ht="18.75" x14ac:dyDescent="0.25">
      <c r="A37" s="17" t="s">
        <v>68</v>
      </c>
      <c r="B37" s="18" t="s">
        <v>69</v>
      </c>
      <c r="C37" s="16" t="s">
        <v>70</v>
      </c>
      <c r="D37" s="20">
        <f>D38+D41</f>
        <v>17468.7</v>
      </c>
      <c r="E37" s="20">
        <f>E38+E41</f>
        <v>16669</v>
      </c>
      <c r="F37" s="20">
        <f t="shared" si="0"/>
        <v>799.70000000000073</v>
      </c>
      <c r="G37" s="21">
        <f t="shared" si="1"/>
        <v>4.7975283460315543E-2</v>
      </c>
      <c r="H37" s="22"/>
      <c r="J37" s="23"/>
      <c r="K37" s="23"/>
      <c r="L37" s="23"/>
      <c r="M37" s="23"/>
    </row>
    <row r="38" spans="1:13" ht="19.5" x14ac:dyDescent="0.2">
      <c r="A38" s="17" t="s">
        <v>71</v>
      </c>
      <c r="B38" s="24" t="s">
        <v>17</v>
      </c>
      <c r="C38" s="25" t="s">
        <v>70</v>
      </c>
      <c r="D38" s="36">
        <f>D39+D40</f>
        <v>2628.9</v>
      </c>
      <c r="E38" s="36">
        <f>E39+E40</f>
        <v>2508.5</v>
      </c>
      <c r="F38" s="20">
        <f t="shared" si="0"/>
        <v>120.40000000000009</v>
      </c>
      <c r="G38" s="21">
        <f t="shared" si="1"/>
        <v>4.7996810843133453E-2</v>
      </c>
      <c r="H38" s="22"/>
      <c r="J38" s="23"/>
      <c r="K38" s="23"/>
      <c r="L38" s="23"/>
      <c r="M38" s="23"/>
    </row>
    <row r="39" spans="1:13" ht="18.75" x14ac:dyDescent="0.3">
      <c r="A39" s="17" t="s">
        <v>72</v>
      </c>
      <c r="B39" s="27" t="s">
        <v>19</v>
      </c>
      <c r="C39" s="28" t="s">
        <v>70</v>
      </c>
      <c r="D39" s="37">
        <v>2628.9</v>
      </c>
      <c r="E39" s="37">
        <v>2508.5</v>
      </c>
      <c r="F39" s="20">
        <f t="shared" ref="F39:F70" si="3">D39-E39</f>
        <v>120.40000000000009</v>
      </c>
      <c r="G39" s="21">
        <f t="shared" ref="G39:G58" si="4">D39/E39-1</f>
        <v>4.7996810843133453E-2</v>
      </c>
      <c r="H39" s="22"/>
      <c r="J39" s="23">
        <v>2628.9</v>
      </c>
      <c r="K39" s="23">
        <v>2508.5</v>
      </c>
      <c r="L39" s="23">
        <f>D39-J39</f>
        <v>0</v>
      </c>
      <c r="M39" s="23">
        <f>E39-K39</f>
        <v>0</v>
      </c>
    </row>
    <row r="40" spans="1:13" ht="18.75" x14ac:dyDescent="0.2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 x14ac:dyDescent="0.2">
      <c r="A41" s="17" t="s">
        <v>74</v>
      </c>
      <c r="B41" s="24" t="s">
        <v>23</v>
      </c>
      <c r="C41" s="25" t="s">
        <v>70</v>
      </c>
      <c r="D41" s="36">
        <f>D42+D43</f>
        <v>14839.8</v>
      </c>
      <c r="E41" s="36">
        <f>E42+E43</f>
        <v>14160.5</v>
      </c>
      <c r="F41" s="20">
        <f t="shared" si="3"/>
        <v>679.29999999999927</v>
      </c>
      <c r="G41" s="21">
        <f t="shared" si="4"/>
        <v>4.7971469933971278E-2</v>
      </c>
      <c r="H41" s="22"/>
      <c r="J41" s="23"/>
      <c r="K41" s="23"/>
      <c r="L41" s="23"/>
      <c r="M41" s="23"/>
    </row>
    <row r="42" spans="1:13" ht="18.75" x14ac:dyDescent="0.2">
      <c r="A42" s="17" t="s">
        <v>75</v>
      </c>
      <c r="B42" s="27" t="s">
        <v>19</v>
      </c>
      <c r="C42" s="28" t="s">
        <v>70</v>
      </c>
      <c r="D42" s="39">
        <v>10752.3</v>
      </c>
      <c r="E42" s="39">
        <v>10260.1</v>
      </c>
      <c r="F42" s="20">
        <f t="shared" si="3"/>
        <v>492.19999999999891</v>
      </c>
      <c r="G42" s="21">
        <f t="shared" si="4"/>
        <v>4.7972241985945407E-2</v>
      </c>
      <c r="H42" s="22"/>
      <c r="J42" s="23">
        <v>10752.3</v>
      </c>
      <c r="K42" s="23">
        <v>10260.1</v>
      </c>
      <c r="L42" s="23">
        <f>D42-J42</f>
        <v>0</v>
      </c>
      <c r="M42" s="23">
        <f>E42-K42</f>
        <v>0</v>
      </c>
    </row>
    <row r="43" spans="1:13" ht="18.75" x14ac:dyDescent="0.2">
      <c r="A43" s="17" t="s">
        <v>76</v>
      </c>
      <c r="B43" s="27" t="s">
        <v>21</v>
      </c>
      <c r="C43" s="28" t="s">
        <v>70</v>
      </c>
      <c r="D43" s="39">
        <v>4087.5</v>
      </c>
      <c r="E43" s="39">
        <v>3900.4</v>
      </c>
      <c r="F43" s="20">
        <f t="shared" si="3"/>
        <v>187.09999999999991</v>
      </c>
      <c r="G43" s="21">
        <f t="shared" si="4"/>
        <v>4.7969439031894101E-2</v>
      </c>
      <c r="H43" s="22"/>
      <c r="J43" s="23">
        <v>4087.5</v>
      </c>
      <c r="K43" s="23">
        <v>3900.4</v>
      </c>
      <c r="L43" s="23">
        <f>D43-J43</f>
        <v>0</v>
      </c>
      <c r="M43" s="23">
        <f>E43-K43</f>
        <v>0</v>
      </c>
    </row>
    <row r="44" spans="1:13" ht="47.25" x14ac:dyDescent="0.25">
      <c r="A44" s="17" t="s">
        <v>77</v>
      </c>
      <c r="B44" s="18" t="s">
        <v>78</v>
      </c>
      <c r="C44" s="16" t="s">
        <v>28</v>
      </c>
      <c r="D44" s="31">
        <f>D37/D47*100</f>
        <v>26.726120262721864</v>
      </c>
      <c r="E44" s="31">
        <f>E37/E47*100</f>
        <v>26.726118612082473</v>
      </c>
      <c r="F44" s="20">
        <f t="shared" si="3"/>
        <v>1.6506393905046934E-6</v>
      </c>
      <c r="G44" s="21">
        <f t="shared" si="4"/>
        <v>6.1761283642880471E-8</v>
      </c>
      <c r="H44" s="22"/>
      <c r="J44" s="23"/>
      <c r="K44" s="23"/>
      <c r="L44" s="23"/>
      <c r="M44" s="23"/>
    </row>
    <row r="45" spans="1:13" ht="18.75" x14ac:dyDescent="0.25">
      <c r="A45" s="17" t="s">
        <v>79</v>
      </c>
      <c r="B45" s="32" t="s">
        <v>80</v>
      </c>
      <c r="C45" s="28" t="s">
        <v>28</v>
      </c>
      <c r="D45" s="33">
        <f>D38/D47*100</f>
        <v>4.0220679019428749</v>
      </c>
      <c r="E45" s="33">
        <f>E38/E47*100</f>
        <v>4.0219850343997168</v>
      </c>
      <c r="F45" s="20">
        <f t="shared" si="3"/>
        <v>8.2867543158116064E-5</v>
      </c>
      <c r="G45" s="21">
        <f t="shared" si="4"/>
        <v>2.0603642840288927E-5</v>
      </c>
      <c r="H45" s="22"/>
      <c r="J45" s="23"/>
      <c r="K45" s="23"/>
      <c r="L45" s="23"/>
      <c r="M45" s="23"/>
    </row>
    <row r="46" spans="1:13" ht="18.75" x14ac:dyDescent="0.25">
      <c r="A46" s="17" t="s">
        <v>81</v>
      </c>
      <c r="B46" s="32" t="s">
        <v>82</v>
      </c>
      <c r="C46" s="28" t="s">
        <v>28</v>
      </c>
      <c r="D46" s="33">
        <f>D41/D47*100</f>
        <v>22.704052360778984</v>
      </c>
      <c r="E46" s="33">
        <f>E41/E47*100</f>
        <v>22.704133577682754</v>
      </c>
      <c r="F46" s="20">
        <f t="shared" si="3"/>
        <v>-8.1216903769387727E-5</v>
      </c>
      <c r="G46" s="21">
        <f t="shared" si="4"/>
        <v>-3.5771857794797413E-6</v>
      </c>
      <c r="H46" s="22" t="s">
        <v>112</v>
      </c>
      <c r="J46" s="23"/>
      <c r="K46" s="23"/>
      <c r="L46" s="23"/>
      <c r="M46" s="23"/>
    </row>
    <row r="47" spans="1:13" ht="31.5" x14ac:dyDescent="0.2">
      <c r="A47" s="17" t="s">
        <v>83</v>
      </c>
      <c r="B47" s="35" t="s">
        <v>84</v>
      </c>
      <c r="C47" s="16" t="s">
        <v>70</v>
      </c>
      <c r="D47" s="39">
        <v>65361.9</v>
      </c>
      <c r="E47" s="39">
        <v>62369.7</v>
      </c>
      <c r="F47" s="20">
        <f t="shared" si="3"/>
        <v>2992.2000000000044</v>
      </c>
      <c r="G47" s="21">
        <f t="shared" si="4"/>
        <v>4.7975218736020953E-2</v>
      </c>
      <c r="H47" s="22"/>
      <c r="J47" s="23">
        <v>65361.9</v>
      </c>
      <c r="K47" s="23">
        <v>62369.7</v>
      </c>
      <c r="L47" s="23">
        <f>D47-J47</f>
        <v>0</v>
      </c>
      <c r="M47" s="23">
        <f>E47-K47</f>
        <v>0</v>
      </c>
    </row>
    <row r="48" spans="1:13" ht="31.5" x14ac:dyDescent="0.25">
      <c r="A48" s="17" t="s">
        <v>85</v>
      </c>
      <c r="B48" s="18" t="s">
        <v>86</v>
      </c>
      <c r="C48" s="16" t="s">
        <v>70</v>
      </c>
      <c r="D48" s="20">
        <f>D49+D52</f>
        <v>1148.1000000000001</v>
      </c>
      <c r="E48" s="20">
        <f>E49+E52</f>
        <v>1141.8</v>
      </c>
      <c r="F48" s="20">
        <f t="shared" si="3"/>
        <v>6.3000000000001819</v>
      </c>
      <c r="G48" s="21">
        <f t="shared" si="4"/>
        <v>5.5176037834998581E-3</v>
      </c>
      <c r="H48" s="22"/>
      <c r="J48" s="23"/>
      <c r="K48" s="23"/>
      <c r="L48" s="23"/>
      <c r="M48" s="23"/>
    </row>
    <row r="49" spans="1:13" ht="19.5" x14ac:dyDescent="0.2">
      <c r="A49" s="17" t="s">
        <v>87</v>
      </c>
      <c r="B49" s="24" t="s">
        <v>17</v>
      </c>
      <c r="C49" s="25" t="s">
        <v>70</v>
      </c>
      <c r="D49" s="36">
        <f>D50+D51</f>
        <v>272.3</v>
      </c>
      <c r="E49" s="36">
        <f>E50+E51</f>
        <v>268.5</v>
      </c>
      <c r="F49" s="20">
        <f t="shared" si="3"/>
        <v>3.8000000000000114</v>
      </c>
      <c r="G49" s="21">
        <f t="shared" si="4"/>
        <v>1.4152700186219835E-2</v>
      </c>
      <c r="H49" s="22"/>
      <c r="J49" s="23"/>
      <c r="K49" s="23"/>
      <c r="L49" s="23"/>
      <c r="M49" s="23"/>
    </row>
    <row r="50" spans="1:13" ht="18.75" x14ac:dyDescent="0.2">
      <c r="A50" s="17" t="s">
        <v>88</v>
      </c>
      <c r="B50" s="27" t="s">
        <v>19</v>
      </c>
      <c r="C50" s="28" t="s">
        <v>70</v>
      </c>
      <c r="D50" s="39">
        <v>272.3</v>
      </c>
      <c r="E50" s="39">
        <v>268.5</v>
      </c>
      <c r="F50" s="20">
        <f t="shared" si="3"/>
        <v>3.8000000000000114</v>
      </c>
      <c r="G50" s="21">
        <f t="shared" si="4"/>
        <v>1.4152700186219835E-2</v>
      </c>
      <c r="H50" s="22"/>
      <c r="J50" s="23">
        <v>272.3</v>
      </c>
      <c r="K50" s="23">
        <v>268.5</v>
      </c>
      <c r="L50" s="23">
        <f>D50-J50</f>
        <v>0</v>
      </c>
      <c r="M50" s="23">
        <f>E50-K50</f>
        <v>0</v>
      </c>
    </row>
    <row r="51" spans="1:13" ht="18.75" x14ac:dyDescent="0.2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 x14ac:dyDescent="0.2">
      <c r="A52" s="17" t="s">
        <v>90</v>
      </c>
      <c r="B52" s="24" t="s">
        <v>23</v>
      </c>
      <c r="C52" s="25" t="s">
        <v>70</v>
      </c>
      <c r="D52" s="36">
        <f>D53+D54</f>
        <v>875.80000000000007</v>
      </c>
      <c r="E52" s="36">
        <f>E53+E54</f>
        <v>873.3</v>
      </c>
      <c r="F52" s="20">
        <f t="shared" si="3"/>
        <v>2.5000000000001137</v>
      </c>
      <c r="G52" s="21">
        <f t="shared" si="4"/>
        <v>2.8627046833848979E-3</v>
      </c>
      <c r="H52" s="22"/>
      <c r="J52" s="23"/>
      <c r="K52" s="23"/>
      <c r="L52" s="23"/>
      <c r="M52" s="23"/>
    </row>
    <row r="53" spans="1:13" ht="18.75" x14ac:dyDescent="0.2">
      <c r="A53" s="17" t="s">
        <v>91</v>
      </c>
      <c r="B53" s="27" t="s">
        <v>19</v>
      </c>
      <c r="C53" s="28" t="s">
        <v>70</v>
      </c>
      <c r="D53" s="39">
        <v>800.2</v>
      </c>
      <c r="E53" s="39">
        <v>798.5</v>
      </c>
      <c r="F53" s="20">
        <f t="shared" si="3"/>
        <v>1.7000000000000455</v>
      </c>
      <c r="G53" s="21">
        <f t="shared" si="4"/>
        <v>2.1289918597371393E-3</v>
      </c>
      <c r="H53" s="22"/>
      <c r="J53" s="23">
        <v>800.2</v>
      </c>
      <c r="K53" s="23">
        <v>798.5</v>
      </c>
      <c r="L53" s="23">
        <f>D53-J53</f>
        <v>0</v>
      </c>
      <c r="M53" s="23">
        <f>E53-K53</f>
        <v>0</v>
      </c>
    </row>
    <row r="54" spans="1:13" ht="18.75" x14ac:dyDescent="0.2">
      <c r="A54" s="17" t="s">
        <v>92</v>
      </c>
      <c r="B54" s="27" t="s">
        <v>21</v>
      </c>
      <c r="C54" s="28" t="s">
        <v>70</v>
      </c>
      <c r="D54" s="39">
        <v>75.599999999999994</v>
      </c>
      <c r="E54" s="39">
        <v>74.8</v>
      </c>
      <c r="F54" s="20">
        <f t="shared" si="3"/>
        <v>0.79999999999999716</v>
      </c>
      <c r="G54" s="21">
        <f t="shared" si="4"/>
        <v>1.0695187165775444E-2</v>
      </c>
      <c r="H54" s="22"/>
      <c r="J54" s="23">
        <v>75.599999999999994</v>
      </c>
      <c r="K54" s="23">
        <v>74.8</v>
      </c>
      <c r="L54" s="23">
        <f>D54-J54</f>
        <v>0</v>
      </c>
      <c r="M54" s="23">
        <f>E54-K54</f>
        <v>0</v>
      </c>
    </row>
    <row r="55" spans="1:13" ht="31.5" x14ac:dyDescent="0.25">
      <c r="A55" s="17" t="s">
        <v>93</v>
      </c>
      <c r="B55" s="40" t="s">
        <v>94</v>
      </c>
      <c r="C55" s="41" t="s">
        <v>95</v>
      </c>
      <c r="D55" s="42">
        <v>1073727713</v>
      </c>
      <c r="E55" s="43">
        <v>1103411598</v>
      </c>
      <c r="F55" s="20">
        <f t="shared" si="3"/>
        <v>-29683885</v>
      </c>
      <c r="G55" s="21">
        <f t="shared" si="4"/>
        <v>-2.6901914982408903E-2</v>
      </c>
      <c r="H55" s="22" t="s">
        <v>113</v>
      </c>
      <c r="J55" s="23">
        <v>0</v>
      </c>
      <c r="K55" s="23">
        <v>0</v>
      </c>
      <c r="L55" s="23"/>
      <c r="M55" s="23"/>
    </row>
    <row r="56" spans="1:13" ht="63" x14ac:dyDescent="0.25">
      <c r="A56" s="17" t="s">
        <v>96</v>
      </c>
      <c r="B56" s="44" t="s">
        <v>97</v>
      </c>
      <c r="C56" s="41" t="s">
        <v>95</v>
      </c>
      <c r="D56" s="20">
        <f>D57+D58</f>
        <v>182000</v>
      </c>
      <c r="E56" s="19">
        <f>E57+E58</f>
        <v>100000</v>
      </c>
      <c r="F56" s="20">
        <f t="shared" si="3"/>
        <v>82000</v>
      </c>
      <c r="G56" s="21">
        <f t="shared" si="4"/>
        <v>0.82000000000000006</v>
      </c>
      <c r="H56" s="22" t="s">
        <v>112</v>
      </c>
      <c r="J56" s="23"/>
      <c r="K56" s="23"/>
      <c r="L56" s="23"/>
      <c r="M56" s="23"/>
    </row>
    <row r="57" spans="1:13" ht="47.25" x14ac:dyDescent="0.25">
      <c r="A57" s="17" t="s">
        <v>98</v>
      </c>
      <c r="B57" s="45" t="s">
        <v>99</v>
      </c>
      <c r="C57" s="41" t="s">
        <v>95</v>
      </c>
      <c r="D57" s="39">
        <v>182000</v>
      </c>
      <c r="E57" s="46">
        <v>100000</v>
      </c>
      <c r="F57" s="20">
        <f t="shared" si="3"/>
        <v>82000</v>
      </c>
      <c r="G57" s="21">
        <f t="shared" si="4"/>
        <v>0.82000000000000006</v>
      </c>
      <c r="H57" s="22" t="s">
        <v>114</v>
      </c>
      <c r="J57" s="23">
        <v>0</v>
      </c>
      <c r="K57" s="23">
        <v>0</v>
      </c>
      <c r="L57" s="23"/>
      <c r="M57" s="23"/>
    </row>
    <row r="58" spans="1:13" ht="31.5" x14ac:dyDescent="0.2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 x14ac:dyDescent="0.2">
      <c r="B59" s="47"/>
      <c r="C59" s="48"/>
      <c r="D59" s="48"/>
      <c r="E59" s="48"/>
      <c r="F59" s="48"/>
      <c r="G59" s="48"/>
    </row>
    <row r="60" spans="1:13" ht="15.75" x14ac:dyDescent="0.25">
      <c r="B60" s="49" t="s">
        <v>102</v>
      </c>
      <c r="C60" s="50"/>
      <c r="D60" s="51"/>
      <c r="E60" s="50"/>
      <c r="F60" s="52"/>
      <c r="G60" s="52"/>
    </row>
    <row r="61" spans="1:13" x14ac:dyDescent="0.2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 x14ac:dyDescent="0.2">
      <c r="B62" s="53" t="s">
        <v>105</v>
      </c>
      <c r="C62" s="55"/>
      <c r="D62" s="55"/>
      <c r="E62" s="55"/>
      <c r="F62" s="55"/>
      <c r="G62" s="55"/>
    </row>
    <row r="63" spans="1:13" x14ac:dyDescent="0.2">
      <c r="B63" s="53" t="s">
        <v>106</v>
      </c>
      <c r="C63" s="55"/>
      <c r="D63" s="55"/>
      <c r="E63" s="55"/>
      <c r="F63" s="55"/>
      <c r="G63" s="55"/>
    </row>
    <row r="64" spans="1:13" x14ac:dyDescent="0.2">
      <c r="B64" s="57"/>
      <c r="C64" s="48"/>
      <c r="D64" s="48"/>
      <c r="E64" s="48"/>
      <c r="F64" s="48"/>
      <c r="G64" s="48"/>
    </row>
    <row r="65" spans="2:7" ht="15.75" x14ac:dyDescent="0.2">
      <c r="B65" s="58" t="s">
        <v>107</v>
      </c>
      <c r="C65" s="58"/>
      <c r="D65" s="58"/>
      <c r="E65" s="58"/>
      <c r="F65" s="58"/>
      <c r="G65" s="58"/>
    </row>
    <row r="66" spans="2:7" ht="17.25" customHeight="1" x14ac:dyDescent="0.2">
      <c r="B66" s="1" t="s">
        <v>108</v>
      </c>
      <c r="C66" s="1"/>
      <c r="D66" s="1"/>
      <c r="E66" s="1"/>
      <c r="F66" s="1"/>
      <c r="G66" s="59"/>
    </row>
    <row r="67" spans="2:7" ht="15.75" x14ac:dyDescent="0.2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Kononova</cp:lastModifiedBy>
  <cp:revision>254</cp:revision>
  <dcterms:created xsi:type="dcterms:W3CDTF">2017-01-20T15:44:22Z</dcterms:created>
  <dcterms:modified xsi:type="dcterms:W3CDTF">2020-02-11T07:12:24Z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