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210" windowWidth="14355" windowHeight="8895"/>
  </bookViews>
  <sheets>
    <sheet name="форма 1" sheetId="1" r:id="rId1"/>
  </sheets>
  <definedNames>
    <definedName name="_GoBack" localSheetId="0">'форма 1'!$H$181</definedName>
    <definedName name="_xlnm.Print_Area" localSheetId="0">'форма 1'!$A$1:$O$922</definedName>
  </definedNames>
  <calcPr calcId="124519"/>
</workbook>
</file>

<file path=xl/calcChain.xml><?xml version="1.0" encoding="utf-8"?>
<calcChain xmlns="http://schemas.openxmlformats.org/spreadsheetml/2006/main">
  <c r="G832" i="1"/>
  <c r="H832"/>
  <c r="N532"/>
  <c r="N531"/>
  <c r="N530"/>
  <c r="M532"/>
  <c r="M531"/>
  <c r="M530"/>
  <c r="L532"/>
  <c r="L531"/>
  <c r="L530"/>
  <c r="K532"/>
  <c r="K531"/>
  <c r="K530"/>
  <c r="J532"/>
  <c r="J531"/>
  <c r="J530"/>
  <c r="H255"/>
  <c r="G255"/>
  <c r="H250"/>
  <c r="G250"/>
  <c r="H245"/>
  <c r="G245"/>
  <c r="H235"/>
  <c r="G235"/>
  <c r="H230"/>
  <c r="G230"/>
  <c r="H225"/>
  <c r="G225"/>
  <c r="H215"/>
  <c r="G215"/>
  <c r="H213"/>
  <c r="G213"/>
  <c r="H157"/>
  <c r="G157"/>
  <c r="H154"/>
  <c r="G154"/>
  <c r="G306"/>
  <c r="H306"/>
  <c r="H299"/>
  <c r="G299"/>
  <c r="H410"/>
  <c r="G410"/>
  <c r="H409"/>
  <c r="G409"/>
  <c r="H408"/>
  <c r="G408"/>
  <c r="H407"/>
  <c r="G407"/>
  <c r="N406"/>
  <c r="M406"/>
  <c r="L406"/>
  <c r="K406"/>
  <c r="J406"/>
  <c r="I406"/>
  <c r="H406"/>
  <c r="G406"/>
  <c r="H405"/>
  <c r="G405"/>
  <c r="H404"/>
  <c r="G404"/>
  <c r="H403"/>
  <c r="G403"/>
  <c r="H402"/>
  <c r="G402"/>
  <c r="N401"/>
  <c r="M401"/>
  <c r="L401"/>
  <c r="K401"/>
  <c r="J401"/>
  <c r="I401"/>
  <c r="H401"/>
  <c r="G401"/>
  <c r="H400"/>
  <c r="G400"/>
  <c r="H399"/>
  <c r="G399"/>
  <c r="H398"/>
  <c r="G398"/>
  <c r="H397"/>
  <c r="G397"/>
  <c r="N396"/>
  <c r="M396"/>
  <c r="L396"/>
  <c r="K396"/>
  <c r="J396"/>
  <c r="I396"/>
  <c r="H396"/>
  <c r="G396"/>
  <c r="H395"/>
  <c r="G395"/>
  <c r="N394"/>
  <c r="N391" s="1"/>
  <c r="L394"/>
  <c r="J394"/>
  <c r="J384" s="1"/>
  <c r="J381" s="1"/>
  <c r="G394"/>
  <c r="H393"/>
  <c r="G393"/>
  <c r="H392"/>
  <c r="G392"/>
  <c r="M391"/>
  <c r="K391"/>
  <c r="J391"/>
  <c r="I391"/>
  <c r="G391"/>
  <c r="H390"/>
  <c r="G390"/>
  <c r="H389"/>
  <c r="G389"/>
  <c r="G384" s="1"/>
  <c r="H388"/>
  <c r="G388"/>
  <c r="H387"/>
  <c r="G387"/>
  <c r="G386" s="1"/>
  <c r="N386"/>
  <c r="M386"/>
  <c r="L386"/>
  <c r="K386"/>
  <c r="J386"/>
  <c r="I386"/>
  <c r="N385"/>
  <c r="M385"/>
  <c r="L385"/>
  <c r="K385"/>
  <c r="J385"/>
  <c r="I385"/>
  <c r="G385"/>
  <c r="M384"/>
  <c r="K384"/>
  <c r="I384"/>
  <c r="N383"/>
  <c r="M383"/>
  <c r="L383"/>
  <c r="K383"/>
  <c r="J383"/>
  <c r="I383"/>
  <c r="G383"/>
  <c r="N382"/>
  <c r="M382"/>
  <c r="L382"/>
  <c r="K382"/>
  <c r="K381" s="1"/>
  <c r="J382"/>
  <c r="I382"/>
  <c r="I381" s="1"/>
  <c r="M381"/>
  <c r="H380"/>
  <c r="G380"/>
  <c r="H379"/>
  <c r="G379"/>
  <c r="H378"/>
  <c r="G378"/>
  <c r="H377"/>
  <c r="G377"/>
  <c r="G376" s="1"/>
  <c r="N376"/>
  <c r="M376"/>
  <c r="L376"/>
  <c r="K376"/>
  <c r="J376"/>
  <c r="I376"/>
  <c r="H375"/>
  <c r="G375"/>
  <c r="H374"/>
  <c r="G374"/>
  <c r="H373"/>
  <c r="G373"/>
  <c r="H372"/>
  <c r="G372"/>
  <c r="N371"/>
  <c r="M371"/>
  <c r="L371"/>
  <c r="K371"/>
  <c r="J371"/>
  <c r="I371"/>
  <c r="G371"/>
  <c r="H370"/>
  <c r="G370"/>
  <c r="G360" s="1"/>
  <c r="H369"/>
  <c r="G369"/>
  <c r="G359" s="1"/>
  <c r="H368"/>
  <c r="G368"/>
  <c r="H367"/>
  <c r="G367"/>
  <c r="G366" s="1"/>
  <c r="N366"/>
  <c r="M366"/>
  <c r="L366"/>
  <c r="K366"/>
  <c r="J366"/>
  <c r="I366"/>
  <c r="H365"/>
  <c r="H360" s="1"/>
  <c r="G365"/>
  <c r="H364"/>
  <c r="G364"/>
  <c r="H363"/>
  <c r="G363"/>
  <c r="H362"/>
  <c r="H357" s="1"/>
  <c r="G362"/>
  <c r="N361"/>
  <c r="M361"/>
  <c r="L361"/>
  <c r="K361"/>
  <c r="J361"/>
  <c r="I361"/>
  <c r="G361"/>
  <c r="N360"/>
  <c r="M360"/>
  <c r="L360"/>
  <c r="K360"/>
  <c r="J360"/>
  <c r="I360"/>
  <c r="N359"/>
  <c r="M359"/>
  <c r="L359"/>
  <c r="K359"/>
  <c r="J359"/>
  <c r="I359"/>
  <c r="H359"/>
  <c r="N358"/>
  <c r="N356" s="1"/>
  <c r="M358"/>
  <c r="L358"/>
  <c r="L356" s="1"/>
  <c r="K358"/>
  <c r="J358"/>
  <c r="J356" s="1"/>
  <c r="I358"/>
  <c r="G358"/>
  <c r="N357"/>
  <c r="M357"/>
  <c r="L357"/>
  <c r="K357"/>
  <c r="J357"/>
  <c r="I357"/>
  <c r="G357"/>
  <c r="G356" s="1"/>
  <c r="M356"/>
  <c r="K356"/>
  <c r="I356"/>
  <c r="H355"/>
  <c r="G355"/>
  <c r="H354"/>
  <c r="G354"/>
  <c r="H353"/>
  <c r="G353"/>
  <c r="H352"/>
  <c r="G352"/>
  <c r="N351"/>
  <c r="M351"/>
  <c r="L351"/>
  <c r="K351"/>
  <c r="J351"/>
  <c r="I351"/>
  <c r="G351"/>
  <c r="H350"/>
  <c r="G350"/>
  <c r="H349"/>
  <c r="G349"/>
  <c r="H348"/>
  <c r="G348"/>
  <c r="H347"/>
  <c r="G347"/>
  <c r="G346" s="1"/>
  <c r="N346"/>
  <c r="M346"/>
  <c r="L346"/>
  <c r="K346"/>
  <c r="J346"/>
  <c r="I346"/>
  <c r="H345"/>
  <c r="G345"/>
  <c r="H344"/>
  <c r="H334" s="1"/>
  <c r="G344"/>
  <c r="H343"/>
  <c r="G343"/>
  <c r="H342"/>
  <c r="G342"/>
  <c r="N341"/>
  <c r="M341"/>
  <c r="L341"/>
  <c r="K341"/>
  <c r="J341"/>
  <c r="I341"/>
  <c r="G341"/>
  <c r="H340"/>
  <c r="G340"/>
  <c r="H339"/>
  <c r="G339"/>
  <c r="H338"/>
  <c r="G338"/>
  <c r="G333" s="1"/>
  <c r="G413" s="1"/>
  <c r="H337"/>
  <c r="G337"/>
  <c r="G336" s="1"/>
  <c r="N336"/>
  <c r="M336"/>
  <c r="L336"/>
  <c r="K336"/>
  <c r="J336"/>
  <c r="I336"/>
  <c r="N335"/>
  <c r="N415" s="1"/>
  <c r="M335"/>
  <c r="L335"/>
  <c r="L415" s="1"/>
  <c r="K335"/>
  <c r="J335"/>
  <c r="J415" s="1"/>
  <c r="I335"/>
  <c r="G335"/>
  <c r="N334"/>
  <c r="M334"/>
  <c r="M414" s="1"/>
  <c r="L334"/>
  <c r="K334"/>
  <c r="K414" s="1"/>
  <c r="J334"/>
  <c r="I334"/>
  <c r="I414" s="1"/>
  <c r="G334"/>
  <c r="N333"/>
  <c r="M333"/>
  <c r="M413" s="1"/>
  <c r="L333"/>
  <c r="K333"/>
  <c r="K413" s="1"/>
  <c r="J333"/>
  <c r="I333"/>
  <c r="I413" s="1"/>
  <c r="N332"/>
  <c r="N412" s="1"/>
  <c r="M332"/>
  <c r="L332"/>
  <c r="L412" s="1"/>
  <c r="K332"/>
  <c r="J332"/>
  <c r="J412" s="1"/>
  <c r="I332"/>
  <c r="H332"/>
  <c r="N331"/>
  <c r="L331"/>
  <c r="J331"/>
  <c r="G414" l="1"/>
  <c r="G415"/>
  <c r="H341"/>
  <c r="H351"/>
  <c r="H361"/>
  <c r="H371"/>
  <c r="H382"/>
  <c r="I331"/>
  <c r="K331"/>
  <c r="M331"/>
  <c r="G332"/>
  <c r="I412"/>
  <c r="I411" s="1"/>
  <c r="K412"/>
  <c r="M412"/>
  <c r="M411" s="1"/>
  <c r="J413"/>
  <c r="J411" s="1"/>
  <c r="L413"/>
  <c r="N413"/>
  <c r="J414"/>
  <c r="I415"/>
  <c r="K415"/>
  <c r="M415"/>
  <c r="H336"/>
  <c r="H335"/>
  <c r="H346"/>
  <c r="H366"/>
  <c r="H376"/>
  <c r="G382"/>
  <c r="G381" s="1"/>
  <c r="H386"/>
  <c r="H385"/>
  <c r="H394"/>
  <c r="H384" s="1"/>
  <c r="H414" s="1"/>
  <c r="H415"/>
  <c r="N384"/>
  <c r="N381" s="1"/>
  <c r="H412"/>
  <c r="H333"/>
  <c r="H358"/>
  <c r="H356" s="1"/>
  <c r="H383"/>
  <c r="L384"/>
  <c r="L381" s="1"/>
  <c r="L391"/>
  <c r="H456"/>
  <c r="G456"/>
  <c r="H451"/>
  <c r="G451"/>
  <c r="H446"/>
  <c r="G446"/>
  <c r="H441"/>
  <c r="G441"/>
  <c r="H436"/>
  <c r="G436"/>
  <c r="H431"/>
  <c r="G431"/>
  <c r="H421"/>
  <c r="G421"/>
  <c r="H391" l="1"/>
  <c r="H381"/>
  <c r="K411"/>
  <c r="G412"/>
  <c r="G411" s="1"/>
  <c r="G331"/>
  <c r="H413"/>
  <c r="H411" s="1"/>
  <c r="H331"/>
  <c r="N414"/>
  <c r="N411" s="1"/>
  <c r="L414"/>
  <c r="L411" s="1"/>
  <c r="G863"/>
  <c r="H858"/>
  <c r="G858"/>
  <c r="H853"/>
  <c r="G853"/>
  <c r="H848"/>
  <c r="G848"/>
  <c r="H843"/>
  <c r="G843"/>
  <c r="H895" l="1"/>
  <c r="G895"/>
  <c r="H890"/>
  <c r="G890"/>
  <c r="H511" l="1"/>
  <c r="G511"/>
  <c r="H506"/>
  <c r="G506"/>
  <c r="H501"/>
  <c r="G501"/>
  <c r="H490"/>
  <c r="G490"/>
  <c r="H485"/>
  <c r="G485"/>
  <c r="H480"/>
  <c r="G480"/>
  <c r="H475"/>
  <c r="G475"/>
  <c r="H470"/>
  <c r="G470"/>
  <c r="H659" l="1"/>
  <c r="G659"/>
  <c r="H654" l="1"/>
  <c r="G654"/>
  <c r="H649"/>
  <c r="G649"/>
  <c r="H644"/>
  <c r="G644"/>
  <c r="H639"/>
  <c r="G639"/>
  <c r="H731"/>
  <c r="G731"/>
  <c r="H726"/>
  <c r="G726"/>
  <c r="H721"/>
  <c r="G721"/>
  <c r="H711"/>
  <c r="G711"/>
  <c r="H701"/>
  <c r="G701"/>
  <c r="G822" l="1"/>
  <c r="H822"/>
  <c r="H812"/>
  <c r="G812"/>
  <c r="H203" l="1"/>
  <c r="G203"/>
  <c r="H189"/>
  <c r="G189"/>
  <c r="N747"/>
  <c r="N742" s="1"/>
  <c r="N837" s="1"/>
  <c r="M747"/>
  <c r="M742" s="1"/>
  <c r="M837" s="1"/>
  <c r="L747"/>
  <c r="L742" s="1"/>
  <c r="L837" s="1"/>
  <c r="K747"/>
  <c r="K742" s="1"/>
  <c r="K837" s="1"/>
  <c r="J747"/>
  <c r="J742" s="1"/>
  <c r="J837" s="1"/>
  <c r="I747"/>
  <c r="I742" s="1"/>
  <c r="I837" s="1"/>
  <c r="N798"/>
  <c r="M798"/>
  <c r="L798"/>
  <c r="K798"/>
  <c r="J798"/>
  <c r="I798"/>
  <c r="N808"/>
  <c r="M808"/>
  <c r="L808"/>
  <c r="K808"/>
  <c r="J808"/>
  <c r="I808"/>
  <c r="N823"/>
  <c r="M823"/>
  <c r="L823"/>
  <c r="K823"/>
  <c r="J823"/>
  <c r="I823"/>
  <c r="N818"/>
  <c r="M818"/>
  <c r="L818"/>
  <c r="K818"/>
  <c r="J818"/>
  <c r="I818"/>
  <c r="H827"/>
  <c r="G827"/>
  <c r="H817"/>
  <c r="G817"/>
  <c r="N813"/>
  <c r="M813"/>
  <c r="L813"/>
  <c r="K813"/>
  <c r="J813"/>
  <c r="I813"/>
  <c r="N803"/>
  <c r="M803"/>
  <c r="L803"/>
  <c r="K803"/>
  <c r="J803"/>
  <c r="I803"/>
  <c r="H807"/>
  <c r="G807"/>
  <c r="H802"/>
  <c r="G802"/>
  <c r="H797"/>
  <c r="G797"/>
  <c r="N793"/>
  <c r="M793"/>
  <c r="L793"/>
  <c r="K793"/>
  <c r="J793"/>
  <c r="I793"/>
  <c r="H792"/>
  <c r="G792"/>
  <c r="N788"/>
  <c r="M788"/>
  <c r="L788"/>
  <c r="K788"/>
  <c r="J788"/>
  <c r="I788"/>
  <c r="N783"/>
  <c r="M783"/>
  <c r="L783"/>
  <c r="K783"/>
  <c r="J783"/>
  <c r="I783"/>
  <c r="H787"/>
  <c r="G787"/>
  <c r="N778"/>
  <c r="M778"/>
  <c r="L778"/>
  <c r="K778"/>
  <c r="J778"/>
  <c r="I778"/>
  <c r="H782"/>
  <c r="G782"/>
  <c r="H777"/>
  <c r="G777"/>
  <c r="N773"/>
  <c r="M773"/>
  <c r="L773"/>
  <c r="K773"/>
  <c r="J773"/>
  <c r="I773"/>
  <c r="N768"/>
  <c r="M768"/>
  <c r="L768"/>
  <c r="K768"/>
  <c r="J768"/>
  <c r="I768"/>
  <c r="H772"/>
  <c r="G772"/>
  <c r="N763"/>
  <c r="M763"/>
  <c r="L763"/>
  <c r="K763"/>
  <c r="J763"/>
  <c r="I763"/>
  <c r="H767"/>
  <c r="G767"/>
  <c r="N758"/>
  <c r="M758"/>
  <c r="L758"/>
  <c r="K758"/>
  <c r="J758"/>
  <c r="I758"/>
  <c r="H762"/>
  <c r="G762"/>
  <c r="H757"/>
  <c r="G757"/>
  <c r="N753"/>
  <c r="M753"/>
  <c r="L753"/>
  <c r="K753"/>
  <c r="J753"/>
  <c r="I753"/>
  <c r="H752"/>
  <c r="G752"/>
  <c r="N748"/>
  <c r="M748"/>
  <c r="L748"/>
  <c r="K748"/>
  <c r="J748"/>
  <c r="I748"/>
  <c r="H319"/>
  <c r="G319"/>
  <c r="G301"/>
  <c r="G302"/>
  <c r="G303"/>
  <c r="G304"/>
  <c r="H136"/>
  <c r="G136"/>
  <c r="N231"/>
  <c r="M231"/>
  <c r="L231"/>
  <c r="K231"/>
  <c r="J231"/>
  <c r="I231"/>
  <c r="N226"/>
  <c r="M226"/>
  <c r="L226"/>
  <c r="K226"/>
  <c r="J226"/>
  <c r="I226"/>
  <c r="I237"/>
  <c r="J237"/>
  <c r="K237"/>
  <c r="L237"/>
  <c r="M237"/>
  <c r="N237"/>
  <c r="N150"/>
  <c r="M150"/>
  <c r="L150"/>
  <c r="K150"/>
  <c r="J150"/>
  <c r="I150"/>
  <c r="N142"/>
  <c r="M142"/>
  <c r="L142"/>
  <c r="K142"/>
  <c r="J142"/>
  <c r="I142"/>
  <c r="N137"/>
  <c r="M137"/>
  <c r="L137"/>
  <c r="K137"/>
  <c r="J137"/>
  <c r="I137"/>
  <c r="N128"/>
  <c r="M128"/>
  <c r="L128"/>
  <c r="K128"/>
  <c r="J128"/>
  <c r="I128"/>
  <c r="G747" l="1"/>
  <c r="G742" s="1"/>
  <c r="G837" s="1"/>
  <c r="H747"/>
  <c r="H742" s="1"/>
  <c r="H837" s="1"/>
  <c r="G300"/>
  <c r="N902"/>
  <c r="M902"/>
  <c r="L902"/>
  <c r="K902"/>
  <c r="J902"/>
  <c r="I902"/>
  <c r="N886"/>
  <c r="M886"/>
  <c r="L886"/>
  <c r="K886"/>
  <c r="J886"/>
  <c r="I886"/>
  <c r="N881"/>
  <c r="M881"/>
  <c r="L881"/>
  <c r="K881"/>
  <c r="J881"/>
  <c r="I881"/>
  <c r="N876"/>
  <c r="M876"/>
  <c r="L876"/>
  <c r="K876"/>
  <c r="J876"/>
  <c r="I876"/>
  <c r="N871"/>
  <c r="M871"/>
  <c r="L871"/>
  <c r="K871"/>
  <c r="J871"/>
  <c r="I871"/>
  <c r="N859"/>
  <c r="M859"/>
  <c r="L859"/>
  <c r="K859"/>
  <c r="J859"/>
  <c r="I859"/>
  <c r="N854"/>
  <c r="M854"/>
  <c r="L854"/>
  <c r="K854"/>
  <c r="J854"/>
  <c r="I854"/>
  <c r="N849"/>
  <c r="M849"/>
  <c r="L849"/>
  <c r="K849"/>
  <c r="J849"/>
  <c r="I849"/>
  <c r="N844"/>
  <c r="M844"/>
  <c r="L844"/>
  <c r="K844"/>
  <c r="J844"/>
  <c r="I844"/>
  <c r="N839"/>
  <c r="M839"/>
  <c r="L839"/>
  <c r="K839"/>
  <c r="J839"/>
  <c r="I839"/>
  <c r="N690"/>
  <c r="M690"/>
  <c r="L690"/>
  <c r="K690"/>
  <c r="J690"/>
  <c r="I690"/>
  <c r="N681"/>
  <c r="M681"/>
  <c r="L681"/>
  <c r="K681"/>
  <c r="J681"/>
  <c r="I681"/>
  <c r="N676"/>
  <c r="M676"/>
  <c r="L676"/>
  <c r="K676"/>
  <c r="J676"/>
  <c r="I676"/>
  <c r="N671"/>
  <c r="M671"/>
  <c r="L671"/>
  <c r="K671"/>
  <c r="J671"/>
  <c r="I671"/>
  <c r="N666"/>
  <c r="M666"/>
  <c r="L666"/>
  <c r="K666"/>
  <c r="J666"/>
  <c r="I666"/>
  <c r="N543"/>
  <c r="N623" s="1"/>
  <c r="M543"/>
  <c r="M623" s="1"/>
  <c r="L543"/>
  <c r="L623" s="1"/>
  <c r="K543"/>
  <c r="K623" s="1"/>
  <c r="J543"/>
  <c r="J623" s="1"/>
  <c r="I543"/>
  <c r="I623" s="1"/>
  <c r="N540"/>
  <c r="M540"/>
  <c r="L540"/>
  <c r="K540"/>
  <c r="J540"/>
  <c r="I540"/>
  <c r="N541"/>
  <c r="M541"/>
  <c r="L541"/>
  <c r="K541"/>
  <c r="J541"/>
  <c r="I541"/>
  <c r="N542"/>
  <c r="M542"/>
  <c r="L542"/>
  <c r="K542"/>
  <c r="J542"/>
  <c r="I542"/>
  <c r="N523"/>
  <c r="M523"/>
  <c r="L523"/>
  <c r="K523"/>
  <c r="J523"/>
  <c r="I523"/>
  <c r="N507"/>
  <c r="M507"/>
  <c r="L507"/>
  <c r="K507"/>
  <c r="J507"/>
  <c r="I507"/>
  <c r="N497"/>
  <c r="M497"/>
  <c r="L497"/>
  <c r="K497"/>
  <c r="J497"/>
  <c r="I497"/>
  <c r="N486"/>
  <c r="M486"/>
  <c r="L486"/>
  <c r="K486"/>
  <c r="J486"/>
  <c r="I486"/>
  <c r="N481"/>
  <c r="M481"/>
  <c r="L481"/>
  <c r="K481"/>
  <c r="J481"/>
  <c r="I481"/>
  <c r="N476"/>
  <c r="M476"/>
  <c r="L476"/>
  <c r="K476"/>
  <c r="J476"/>
  <c r="I476"/>
  <c r="N466"/>
  <c r="M466"/>
  <c r="L466"/>
  <c r="K466"/>
  <c r="J466"/>
  <c r="I466"/>
  <c r="N417"/>
  <c r="M417"/>
  <c r="L417"/>
  <c r="K417"/>
  <c r="J417"/>
  <c r="I417"/>
  <c r="N320"/>
  <c r="M320"/>
  <c r="L320"/>
  <c r="K320"/>
  <c r="J320"/>
  <c r="I320"/>
  <c r="N312"/>
  <c r="M312"/>
  <c r="L312"/>
  <c r="K312"/>
  <c r="J312"/>
  <c r="I312"/>
  <c r="N307"/>
  <c r="M307"/>
  <c r="L307"/>
  <c r="K307"/>
  <c r="J307"/>
  <c r="I307"/>
  <c r="N300"/>
  <c r="M300"/>
  <c r="L300"/>
  <c r="K300"/>
  <c r="J300"/>
  <c r="I300"/>
  <c r="N293"/>
  <c r="N289" s="1"/>
  <c r="N288" s="1"/>
  <c r="M293"/>
  <c r="M289" s="1"/>
  <c r="M288" s="1"/>
  <c r="L293"/>
  <c r="K293"/>
  <c r="K289" s="1"/>
  <c r="K288" s="1"/>
  <c r="J293"/>
  <c r="J289" s="1"/>
  <c r="J288" s="1"/>
  <c r="I293"/>
  <c r="L289"/>
  <c r="L288" s="1"/>
  <c r="I289"/>
  <c r="I288" s="1"/>
  <c r="N283"/>
  <c r="M283"/>
  <c r="L283"/>
  <c r="K283"/>
  <c r="J283"/>
  <c r="I283"/>
  <c r="N278"/>
  <c r="M278"/>
  <c r="L278"/>
  <c r="K278"/>
  <c r="J278"/>
  <c r="I278"/>
  <c r="N273"/>
  <c r="M273"/>
  <c r="L273"/>
  <c r="K273"/>
  <c r="J273"/>
  <c r="I273"/>
  <c r="N268"/>
  <c r="M268"/>
  <c r="L268"/>
  <c r="K268"/>
  <c r="J268"/>
  <c r="I268"/>
  <c r="N92"/>
  <c r="N91" s="1"/>
  <c r="M92"/>
  <c r="M91" s="1"/>
  <c r="M81" s="1"/>
  <c r="L92"/>
  <c r="L91" s="1"/>
  <c r="K92"/>
  <c r="J92"/>
  <c r="I92"/>
  <c r="K91"/>
  <c r="I81"/>
  <c r="J87"/>
  <c r="I87"/>
  <c r="N911"/>
  <c r="M911"/>
  <c r="L911"/>
  <c r="K911"/>
  <c r="J911"/>
  <c r="I911"/>
  <c r="H906"/>
  <c r="H911" s="1"/>
  <c r="G906"/>
  <c r="G911" s="1"/>
  <c r="N900"/>
  <c r="M900"/>
  <c r="L900"/>
  <c r="K900"/>
  <c r="J900"/>
  <c r="I900"/>
  <c r="H885"/>
  <c r="G885"/>
  <c r="H880"/>
  <c r="G880"/>
  <c r="H875"/>
  <c r="G875"/>
  <c r="G900" s="1"/>
  <c r="N891"/>
  <c r="M891"/>
  <c r="L891"/>
  <c r="K891"/>
  <c r="J891"/>
  <c r="I891"/>
  <c r="N868"/>
  <c r="M868"/>
  <c r="L868"/>
  <c r="K868"/>
  <c r="J868"/>
  <c r="I868"/>
  <c r="H868"/>
  <c r="N716"/>
  <c r="M716"/>
  <c r="L716"/>
  <c r="K716"/>
  <c r="J716"/>
  <c r="I716"/>
  <c r="N696"/>
  <c r="N736" s="1"/>
  <c r="M696"/>
  <c r="M736" s="1"/>
  <c r="L696"/>
  <c r="K696"/>
  <c r="J696"/>
  <c r="J736" s="1"/>
  <c r="I696"/>
  <c r="I736" s="1"/>
  <c r="H706"/>
  <c r="G706"/>
  <c r="N727"/>
  <c r="M727"/>
  <c r="L727"/>
  <c r="K727"/>
  <c r="J727"/>
  <c r="I727"/>
  <c r="N722"/>
  <c r="M722"/>
  <c r="L722"/>
  <c r="K722"/>
  <c r="J722"/>
  <c r="I722"/>
  <c r="N717"/>
  <c r="M717"/>
  <c r="L717"/>
  <c r="K717"/>
  <c r="J717"/>
  <c r="I717"/>
  <c r="N707"/>
  <c r="M707"/>
  <c r="L707"/>
  <c r="K707"/>
  <c r="J707"/>
  <c r="I707"/>
  <c r="N702"/>
  <c r="M702"/>
  <c r="L702"/>
  <c r="K702"/>
  <c r="J702"/>
  <c r="I702"/>
  <c r="N697"/>
  <c r="M697"/>
  <c r="L697"/>
  <c r="K697"/>
  <c r="J697"/>
  <c r="I697"/>
  <c r="H685"/>
  <c r="G685"/>
  <c r="H680"/>
  <c r="G680"/>
  <c r="H675"/>
  <c r="G675"/>
  <c r="H670"/>
  <c r="G670"/>
  <c r="N634"/>
  <c r="N664" s="1"/>
  <c r="M634"/>
  <c r="M664" s="1"/>
  <c r="L634"/>
  <c r="L664" s="1"/>
  <c r="K634"/>
  <c r="K664" s="1"/>
  <c r="J634"/>
  <c r="J664" s="1"/>
  <c r="I634"/>
  <c r="I664" s="1"/>
  <c r="N655"/>
  <c r="M655"/>
  <c r="L655"/>
  <c r="K655"/>
  <c r="J655"/>
  <c r="I655"/>
  <c r="N650"/>
  <c r="M650"/>
  <c r="L650"/>
  <c r="K650"/>
  <c r="J650"/>
  <c r="I650"/>
  <c r="N645"/>
  <c r="M645"/>
  <c r="L645"/>
  <c r="K645"/>
  <c r="J645"/>
  <c r="I645"/>
  <c r="N640"/>
  <c r="M640"/>
  <c r="L640"/>
  <c r="K640"/>
  <c r="J640"/>
  <c r="I640"/>
  <c r="N635"/>
  <c r="M635"/>
  <c r="L635"/>
  <c r="K635"/>
  <c r="J635"/>
  <c r="I635"/>
  <c r="N625"/>
  <c r="M625"/>
  <c r="L625"/>
  <c r="K625"/>
  <c r="J625"/>
  <c r="I625"/>
  <c r="H634"/>
  <c r="H629"/>
  <c r="G629"/>
  <c r="H618"/>
  <c r="H617"/>
  <c r="H616"/>
  <c r="H615"/>
  <c r="H613"/>
  <c r="H612"/>
  <c r="H611"/>
  <c r="H610"/>
  <c r="H608"/>
  <c r="H607"/>
  <c r="H606"/>
  <c r="H605"/>
  <c r="H603"/>
  <c r="H602"/>
  <c r="H601"/>
  <c r="H600"/>
  <c r="H598"/>
  <c r="H597"/>
  <c r="H596"/>
  <c r="H595"/>
  <c r="H593"/>
  <c r="H592"/>
  <c r="H591"/>
  <c r="H590"/>
  <c r="H588"/>
  <c r="H587"/>
  <c r="H586"/>
  <c r="H585"/>
  <c r="H583"/>
  <c r="H582"/>
  <c r="H581"/>
  <c r="H580"/>
  <c r="H578"/>
  <c r="H577"/>
  <c r="H576"/>
  <c r="H575"/>
  <c r="H573"/>
  <c r="H572"/>
  <c r="H571"/>
  <c r="H570"/>
  <c r="H568"/>
  <c r="H567"/>
  <c r="H566"/>
  <c r="H565"/>
  <c r="H563"/>
  <c r="H562"/>
  <c r="H561"/>
  <c r="H560"/>
  <c r="H558"/>
  <c r="H557"/>
  <c r="H556"/>
  <c r="H555"/>
  <c r="H553"/>
  <c r="G552"/>
  <c r="H552"/>
  <c r="H551"/>
  <c r="H550"/>
  <c r="H548"/>
  <c r="H547"/>
  <c r="H546"/>
  <c r="H538"/>
  <c r="H536"/>
  <c r="N614"/>
  <c r="M614"/>
  <c r="L614"/>
  <c r="K614"/>
  <c r="J614"/>
  <c r="I614"/>
  <c r="N609"/>
  <c r="M609"/>
  <c r="L609"/>
  <c r="K609"/>
  <c r="J609"/>
  <c r="I609"/>
  <c r="N604"/>
  <c r="M604"/>
  <c r="L604"/>
  <c r="K604"/>
  <c r="J604"/>
  <c r="I604"/>
  <c r="N599"/>
  <c r="M599"/>
  <c r="L599"/>
  <c r="K599"/>
  <c r="J599"/>
  <c r="I599"/>
  <c r="N594"/>
  <c r="M594"/>
  <c r="L594"/>
  <c r="K594"/>
  <c r="J594"/>
  <c r="I594"/>
  <c r="N589"/>
  <c r="M589"/>
  <c r="L589"/>
  <c r="K589"/>
  <c r="J589"/>
  <c r="I589"/>
  <c r="N584"/>
  <c r="M584"/>
  <c r="L584"/>
  <c r="K584"/>
  <c r="J584"/>
  <c r="I584"/>
  <c r="N579"/>
  <c r="M579"/>
  <c r="L579"/>
  <c r="K579"/>
  <c r="J579"/>
  <c r="I579"/>
  <c r="N574"/>
  <c r="M574"/>
  <c r="L574"/>
  <c r="K574"/>
  <c r="J574"/>
  <c r="I574"/>
  <c r="N569"/>
  <c r="M569"/>
  <c r="L569"/>
  <c r="K569"/>
  <c r="J569"/>
  <c r="I569"/>
  <c r="N564"/>
  <c r="M564"/>
  <c r="L564"/>
  <c r="K564"/>
  <c r="J564"/>
  <c r="I564"/>
  <c r="N559"/>
  <c r="M559"/>
  <c r="L559"/>
  <c r="K559"/>
  <c r="J559"/>
  <c r="I559"/>
  <c r="N554"/>
  <c r="M554"/>
  <c r="L554"/>
  <c r="K554"/>
  <c r="J554"/>
  <c r="I554"/>
  <c r="N549"/>
  <c r="M549"/>
  <c r="L549"/>
  <c r="K549"/>
  <c r="J549"/>
  <c r="I549"/>
  <c r="N544"/>
  <c r="M544"/>
  <c r="L544"/>
  <c r="K544"/>
  <c r="J544"/>
  <c r="I544"/>
  <c r="L539"/>
  <c r="N534"/>
  <c r="M534"/>
  <c r="L534"/>
  <c r="K534"/>
  <c r="J534"/>
  <c r="I534"/>
  <c r="G618"/>
  <c r="G613"/>
  <c r="G608"/>
  <c r="G603"/>
  <c r="G598"/>
  <c r="G593"/>
  <c r="G588"/>
  <c r="G583"/>
  <c r="G578"/>
  <c r="G573"/>
  <c r="G568"/>
  <c r="G563"/>
  <c r="G558"/>
  <c r="G553"/>
  <c r="G548"/>
  <c r="G547"/>
  <c r="G538"/>
  <c r="H527"/>
  <c r="H532" s="1"/>
  <c r="G527"/>
  <c r="G532" s="1"/>
  <c r="N516"/>
  <c r="M516"/>
  <c r="L516"/>
  <c r="K516"/>
  <c r="J516"/>
  <c r="I516"/>
  <c r="N495"/>
  <c r="N521" s="1"/>
  <c r="M495"/>
  <c r="L495"/>
  <c r="L521" s="1"/>
  <c r="K495"/>
  <c r="K521" s="1"/>
  <c r="J495"/>
  <c r="J521" s="1"/>
  <c r="I495"/>
  <c r="N452"/>
  <c r="M452"/>
  <c r="L452"/>
  <c r="K452"/>
  <c r="J452"/>
  <c r="I452"/>
  <c r="N447"/>
  <c r="M447"/>
  <c r="L447"/>
  <c r="K447"/>
  <c r="J447"/>
  <c r="I447"/>
  <c r="N442"/>
  <c r="M442"/>
  <c r="L442"/>
  <c r="K442"/>
  <c r="J442"/>
  <c r="I442"/>
  <c r="N437"/>
  <c r="M437"/>
  <c r="L437"/>
  <c r="K437"/>
  <c r="J437"/>
  <c r="I437"/>
  <c r="N432"/>
  <c r="M432"/>
  <c r="L432"/>
  <c r="K432"/>
  <c r="J432"/>
  <c r="I432"/>
  <c r="N427"/>
  <c r="M427"/>
  <c r="L427"/>
  <c r="K427"/>
  <c r="J427"/>
  <c r="I427"/>
  <c r="N426"/>
  <c r="N463" s="1"/>
  <c r="M426"/>
  <c r="M463" s="1"/>
  <c r="L426"/>
  <c r="L463" s="1"/>
  <c r="K426"/>
  <c r="K463" s="1"/>
  <c r="J426"/>
  <c r="J463" s="1"/>
  <c r="I426"/>
  <c r="I463" s="1"/>
  <c r="H311"/>
  <c r="G311"/>
  <c r="H316"/>
  <c r="G316"/>
  <c r="H324"/>
  <c r="G324"/>
  <c r="N267"/>
  <c r="N329" s="1"/>
  <c r="M267"/>
  <c r="M329" s="1"/>
  <c r="L267"/>
  <c r="L329" s="1"/>
  <c r="K267"/>
  <c r="K329" s="1"/>
  <c r="J267"/>
  <c r="J329" s="1"/>
  <c r="I267"/>
  <c r="I329" s="1"/>
  <c r="H304"/>
  <c r="H297"/>
  <c r="G297"/>
  <c r="H296"/>
  <c r="G296"/>
  <c r="H295"/>
  <c r="G295"/>
  <c r="H294"/>
  <c r="G294"/>
  <c r="G293" s="1"/>
  <c r="H303"/>
  <c r="H302"/>
  <c r="H301"/>
  <c r="H292"/>
  <c r="G292"/>
  <c r="H287"/>
  <c r="G287"/>
  <c r="H282"/>
  <c r="G282"/>
  <c r="H277"/>
  <c r="G277"/>
  <c r="H272"/>
  <c r="G272"/>
  <c r="N240"/>
  <c r="M240"/>
  <c r="L240"/>
  <c r="K240"/>
  <c r="J240"/>
  <c r="I240"/>
  <c r="N220"/>
  <c r="M220"/>
  <c r="L220"/>
  <c r="K220"/>
  <c r="J220"/>
  <c r="I220"/>
  <c r="N208"/>
  <c r="M208"/>
  <c r="L208"/>
  <c r="K208"/>
  <c r="J208"/>
  <c r="I208"/>
  <c r="N162"/>
  <c r="M162"/>
  <c r="L162"/>
  <c r="K162"/>
  <c r="J162"/>
  <c r="I162"/>
  <c r="H208"/>
  <c r="G208"/>
  <c r="H199"/>
  <c r="G199"/>
  <c r="H194"/>
  <c r="G194"/>
  <c r="H177"/>
  <c r="G177"/>
  <c r="H167"/>
  <c r="G167"/>
  <c r="N127"/>
  <c r="M127"/>
  <c r="L127"/>
  <c r="K127"/>
  <c r="J127"/>
  <c r="I127"/>
  <c r="H147"/>
  <c r="G147"/>
  <c r="H141"/>
  <c r="G141"/>
  <c r="H133"/>
  <c r="G133"/>
  <c r="N106"/>
  <c r="M106"/>
  <c r="L106"/>
  <c r="K106"/>
  <c r="J106"/>
  <c r="I106"/>
  <c r="N112"/>
  <c r="M112"/>
  <c r="L112"/>
  <c r="K112"/>
  <c r="J112"/>
  <c r="I112"/>
  <c r="N107"/>
  <c r="M107"/>
  <c r="L107"/>
  <c r="K107"/>
  <c r="J107"/>
  <c r="I107"/>
  <c r="N97"/>
  <c r="M97"/>
  <c r="L97"/>
  <c r="K97"/>
  <c r="J97"/>
  <c r="I97"/>
  <c r="J81"/>
  <c r="N72"/>
  <c r="M72"/>
  <c r="L72"/>
  <c r="K72"/>
  <c r="J72"/>
  <c r="I72"/>
  <c r="N67"/>
  <c r="M67"/>
  <c r="L67"/>
  <c r="K67"/>
  <c r="J67"/>
  <c r="I67"/>
  <c r="N62"/>
  <c r="M62"/>
  <c r="L62"/>
  <c r="K62"/>
  <c r="J62"/>
  <c r="I62"/>
  <c r="N51"/>
  <c r="M51"/>
  <c r="L51"/>
  <c r="K51"/>
  <c r="J51"/>
  <c r="I51"/>
  <c r="N46"/>
  <c r="M46"/>
  <c r="L46"/>
  <c r="K46"/>
  <c r="J46"/>
  <c r="I46"/>
  <c r="N41"/>
  <c r="M41"/>
  <c r="L41"/>
  <c r="K41"/>
  <c r="J41"/>
  <c r="I41"/>
  <c r="N36"/>
  <c r="M36"/>
  <c r="L36"/>
  <c r="K36"/>
  <c r="J36"/>
  <c r="I36"/>
  <c r="N31"/>
  <c r="M31"/>
  <c r="L31"/>
  <c r="K31"/>
  <c r="J31"/>
  <c r="I31"/>
  <c r="N26"/>
  <c r="M26"/>
  <c r="L26"/>
  <c r="K26"/>
  <c r="J26"/>
  <c r="I26"/>
  <c r="N21"/>
  <c r="M21"/>
  <c r="L21"/>
  <c r="K21"/>
  <c r="J21"/>
  <c r="I21"/>
  <c r="H116"/>
  <c r="H111"/>
  <c r="G111"/>
  <c r="G106" s="1"/>
  <c r="H101"/>
  <c r="G101"/>
  <c r="H96"/>
  <c r="G96"/>
  <c r="H86"/>
  <c r="G86"/>
  <c r="H76"/>
  <c r="G76"/>
  <c r="H71"/>
  <c r="G71"/>
  <c r="H66"/>
  <c r="G66"/>
  <c r="N61"/>
  <c r="M61"/>
  <c r="L61"/>
  <c r="K61"/>
  <c r="J61"/>
  <c r="I61"/>
  <c r="H55"/>
  <c r="G55"/>
  <c r="H50"/>
  <c r="G50"/>
  <c r="H45"/>
  <c r="G45"/>
  <c r="N15"/>
  <c r="M15"/>
  <c r="L15"/>
  <c r="K15"/>
  <c r="J15"/>
  <c r="I15"/>
  <c r="N16"/>
  <c r="M16"/>
  <c r="L16"/>
  <c r="K16"/>
  <c r="J16"/>
  <c r="I16"/>
  <c r="G40"/>
  <c r="G35"/>
  <c r="H30"/>
  <c r="G30"/>
  <c r="H25"/>
  <c r="G25"/>
  <c r="G20"/>
  <c r="H20"/>
  <c r="H267" l="1"/>
  <c r="H329" s="1"/>
  <c r="G220"/>
  <c r="I521"/>
  <c r="M521"/>
  <c r="H900"/>
  <c r="H127"/>
  <c r="H564"/>
  <c r="H609"/>
  <c r="J539"/>
  <c r="N539"/>
  <c r="G634"/>
  <c r="G664" s="1"/>
  <c r="G162"/>
  <c r="H293"/>
  <c r="H584"/>
  <c r="G690"/>
  <c r="K736"/>
  <c r="G716"/>
  <c r="M87"/>
  <c r="K81"/>
  <c r="K121" s="1"/>
  <c r="G91"/>
  <c r="I539"/>
  <c r="M539"/>
  <c r="G127"/>
  <c r="H162"/>
  <c r="H426"/>
  <c r="H516"/>
  <c r="H554"/>
  <c r="H574"/>
  <c r="H599"/>
  <c r="H664"/>
  <c r="H690"/>
  <c r="H696"/>
  <c r="L736"/>
  <c r="H716"/>
  <c r="K539"/>
  <c r="G81"/>
  <c r="G516"/>
  <c r="G696"/>
  <c r="K87"/>
  <c r="N81"/>
  <c r="N121" s="1"/>
  <c r="N87"/>
  <c r="L81"/>
  <c r="L121" s="1"/>
  <c r="H91"/>
  <c r="L87"/>
  <c r="H463"/>
  <c r="H541"/>
  <c r="H543"/>
  <c r="H623" s="1"/>
  <c r="H559"/>
  <c r="H569"/>
  <c r="H579"/>
  <c r="H589"/>
  <c r="H604"/>
  <c r="H614"/>
  <c r="G868"/>
  <c r="H220"/>
  <c r="J121"/>
  <c r="H549"/>
  <c r="H542"/>
  <c r="H300"/>
  <c r="G543"/>
  <c r="G623" s="1"/>
  <c r="H106"/>
  <c r="H594"/>
  <c r="H15"/>
  <c r="H61"/>
  <c r="I121"/>
  <c r="M121"/>
  <c r="K260"/>
  <c r="G267"/>
  <c r="G329" s="1"/>
  <c r="J260"/>
  <c r="N260"/>
  <c r="H495"/>
  <c r="G495"/>
  <c r="G426"/>
  <c r="G463" s="1"/>
  <c r="L260"/>
  <c r="H240"/>
  <c r="G240"/>
  <c r="I260"/>
  <c r="M260"/>
  <c r="G61"/>
  <c r="G15"/>
  <c r="H831"/>
  <c r="G831"/>
  <c r="N746"/>
  <c r="M746"/>
  <c r="L746"/>
  <c r="K746"/>
  <c r="J746"/>
  <c r="I746"/>
  <c r="H756"/>
  <c r="H771"/>
  <c r="N916" l="1"/>
  <c r="I916"/>
  <c r="G260"/>
  <c r="H521"/>
  <c r="L916"/>
  <c r="G736"/>
  <c r="K916"/>
  <c r="H736"/>
  <c r="M916"/>
  <c r="H260"/>
  <c r="J916"/>
  <c r="G521"/>
  <c r="G121"/>
  <c r="H826"/>
  <c r="G826"/>
  <c r="H824"/>
  <c r="G824"/>
  <c r="H825"/>
  <c r="G825"/>
  <c r="I745"/>
  <c r="H820"/>
  <c r="G820"/>
  <c r="G916" l="1"/>
  <c r="G823"/>
  <c r="H823"/>
  <c r="I474"/>
  <c r="M474"/>
  <c r="K474"/>
  <c r="N910" l="1"/>
  <c r="M910"/>
  <c r="L910"/>
  <c r="K910"/>
  <c r="J910"/>
  <c r="I910"/>
  <c r="N909"/>
  <c r="M909"/>
  <c r="L909"/>
  <c r="K909"/>
  <c r="J909"/>
  <c r="I909"/>
  <c r="N908"/>
  <c r="M908"/>
  <c r="M907" s="1"/>
  <c r="L908"/>
  <c r="K908"/>
  <c r="J908"/>
  <c r="I908"/>
  <c r="I907" s="1"/>
  <c r="H905"/>
  <c r="H910" s="1"/>
  <c r="G905"/>
  <c r="G910" s="1"/>
  <c r="H904"/>
  <c r="H909" s="1"/>
  <c r="G904"/>
  <c r="G909" s="1"/>
  <c r="H903"/>
  <c r="G903"/>
  <c r="N899"/>
  <c r="M899"/>
  <c r="L899"/>
  <c r="K899"/>
  <c r="J899"/>
  <c r="I899"/>
  <c r="N898"/>
  <c r="M898"/>
  <c r="L898"/>
  <c r="K898"/>
  <c r="J898"/>
  <c r="I898"/>
  <c r="N897"/>
  <c r="N896" s="1"/>
  <c r="M897"/>
  <c r="M896" s="1"/>
  <c r="L897"/>
  <c r="K897"/>
  <c r="J897"/>
  <c r="J896" s="1"/>
  <c r="I897"/>
  <c r="I896" s="1"/>
  <c r="H894"/>
  <c r="G894"/>
  <c r="H893"/>
  <c r="G893"/>
  <c r="H892"/>
  <c r="G892"/>
  <c r="H889"/>
  <c r="G889"/>
  <c r="H888"/>
  <c r="G888"/>
  <c r="H887"/>
  <c r="G887"/>
  <c r="G886" s="1"/>
  <c r="H884"/>
  <c r="G884"/>
  <c r="H883"/>
  <c r="G883"/>
  <c r="H882"/>
  <c r="G882"/>
  <c r="H879"/>
  <c r="G879"/>
  <c r="H878"/>
  <c r="G878"/>
  <c r="H877"/>
  <c r="G877"/>
  <c r="G876" s="1"/>
  <c r="H874"/>
  <c r="G874"/>
  <c r="H873"/>
  <c r="G873"/>
  <c r="H872"/>
  <c r="G872"/>
  <c r="N867"/>
  <c r="M867"/>
  <c r="L867"/>
  <c r="K867"/>
  <c r="J867"/>
  <c r="I867"/>
  <c r="N866"/>
  <c r="M866"/>
  <c r="L866"/>
  <c r="K866"/>
  <c r="J866"/>
  <c r="I866"/>
  <c r="N865"/>
  <c r="M865"/>
  <c r="M864" s="1"/>
  <c r="L865"/>
  <c r="K865"/>
  <c r="J865"/>
  <c r="I865"/>
  <c r="I864" s="1"/>
  <c r="G862"/>
  <c r="G861"/>
  <c r="H860"/>
  <c r="H859" s="1"/>
  <c r="G860"/>
  <c r="H857"/>
  <c r="G857"/>
  <c r="H856"/>
  <c r="G856"/>
  <c r="H855"/>
  <c r="G855"/>
  <c r="H852"/>
  <c r="G852"/>
  <c r="H851"/>
  <c r="G851"/>
  <c r="H850"/>
  <c r="G850"/>
  <c r="G849" s="1"/>
  <c r="H847"/>
  <c r="G847"/>
  <c r="H846"/>
  <c r="G846"/>
  <c r="H845"/>
  <c r="G845"/>
  <c r="H842"/>
  <c r="G842"/>
  <c r="H841"/>
  <c r="G841"/>
  <c r="H840"/>
  <c r="G840"/>
  <c r="G839" s="1"/>
  <c r="H830"/>
  <c r="G830"/>
  <c r="H829"/>
  <c r="G829"/>
  <c r="N828"/>
  <c r="M828"/>
  <c r="K828"/>
  <c r="I828"/>
  <c r="H821"/>
  <c r="G821"/>
  <c r="H819"/>
  <c r="G819"/>
  <c r="G818" s="1"/>
  <c r="H816"/>
  <c r="G816"/>
  <c r="H815"/>
  <c r="G815"/>
  <c r="H814"/>
  <c r="G814"/>
  <c r="H811"/>
  <c r="G811"/>
  <c r="H810"/>
  <c r="G810"/>
  <c r="H809"/>
  <c r="G809"/>
  <c r="G808" s="1"/>
  <c r="H806"/>
  <c r="G806"/>
  <c r="H805"/>
  <c r="G805"/>
  <c r="H804"/>
  <c r="G804"/>
  <c r="H801"/>
  <c r="G801"/>
  <c r="H800"/>
  <c r="G800"/>
  <c r="H799"/>
  <c r="G799"/>
  <c r="G798" s="1"/>
  <c r="H796"/>
  <c r="G796"/>
  <c r="H795"/>
  <c r="G795"/>
  <c r="H794"/>
  <c r="G794"/>
  <c r="H791"/>
  <c r="G791"/>
  <c r="H790"/>
  <c r="G790"/>
  <c r="H789"/>
  <c r="G789"/>
  <c r="G788" s="1"/>
  <c r="H786"/>
  <c r="G786"/>
  <c r="H785"/>
  <c r="G785"/>
  <c r="H784"/>
  <c r="G784"/>
  <c r="H781"/>
  <c r="G781"/>
  <c r="H780"/>
  <c r="G780"/>
  <c r="H779"/>
  <c r="G779"/>
  <c r="G778" s="1"/>
  <c r="H776"/>
  <c r="G776"/>
  <c r="H775"/>
  <c r="G775"/>
  <c r="H774"/>
  <c r="G774"/>
  <c r="G771"/>
  <c r="H770"/>
  <c r="G770"/>
  <c r="H769"/>
  <c r="G769"/>
  <c r="H766"/>
  <c r="G766"/>
  <c r="H765"/>
  <c r="G765"/>
  <c r="H764"/>
  <c r="H763" s="1"/>
  <c r="G764"/>
  <c r="H761"/>
  <c r="G761"/>
  <c r="H760"/>
  <c r="G760"/>
  <c r="H759"/>
  <c r="G759"/>
  <c r="G756"/>
  <c r="H755"/>
  <c r="G755"/>
  <c r="H754"/>
  <c r="G754"/>
  <c r="H751"/>
  <c r="G751"/>
  <c r="H750"/>
  <c r="G750"/>
  <c r="H749"/>
  <c r="G749"/>
  <c r="N741"/>
  <c r="N836" s="1"/>
  <c r="L741"/>
  <c r="K741"/>
  <c r="I741"/>
  <c r="N745"/>
  <c r="N740" s="1"/>
  <c r="N835" s="1"/>
  <c r="M745"/>
  <c r="M740" s="1"/>
  <c r="M835" s="1"/>
  <c r="L745"/>
  <c r="L740" s="1"/>
  <c r="L835" s="1"/>
  <c r="K745"/>
  <c r="K740" s="1"/>
  <c r="K835" s="1"/>
  <c r="J745"/>
  <c r="J740" s="1"/>
  <c r="J835" s="1"/>
  <c r="I740"/>
  <c r="I835" s="1"/>
  <c r="N744"/>
  <c r="M744"/>
  <c r="L744"/>
  <c r="K744"/>
  <c r="J744"/>
  <c r="I744"/>
  <c r="I743" s="1"/>
  <c r="M741"/>
  <c r="M836" s="1"/>
  <c r="H730"/>
  <c r="G730"/>
  <c r="H729"/>
  <c r="G729"/>
  <c r="H728"/>
  <c r="G728"/>
  <c r="H725"/>
  <c r="G725"/>
  <c r="H724"/>
  <c r="G724"/>
  <c r="H723"/>
  <c r="G723"/>
  <c r="H720"/>
  <c r="G720"/>
  <c r="H719"/>
  <c r="G719"/>
  <c r="H718"/>
  <c r="G718"/>
  <c r="N715"/>
  <c r="M715"/>
  <c r="L715"/>
  <c r="K715"/>
  <c r="J715"/>
  <c r="I715"/>
  <c r="N714"/>
  <c r="M714"/>
  <c r="L714"/>
  <c r="K714"/>
  <c r="J714"/>
  <c r="I714"/>
  <c r="N713"/>
  <c r="M713"/>
  <c r="L713"/>
  <c r="K713"/>
  <c r="J713"/>
  <c r="I713"/>
  <c r="H710"/>
  <c r="G710"/>
  <c r="H709"/>
  <c r="G709"/>
  <c r="H708"/>
  <c r="G708"/>
  <c r="H705"/>
  <c r="G705"/>
  <c r="H704"/>
  <c r="G704"/>
  <c r="H703"/>
  <c r="G703"/>
  <c r="H700"/>
  <c r="G700"/>
  <c r="H699"/>
  <c r="G699"/>
  <c r="H698"/>
  <c r="G698"/>
  <c r="N695"/>
  <c r="M695"/>
  <c r="L695"/>
  <c r="K695"/>
  <c r="J695"/>
  <c r="I695"/>
  <c r="N694"/>
  <c r="M694"/>
  <c r="L694"/>
  <c r="K694"/>
  <c r="J694"/>
  <c r="I694"/>
  <c r="N693"/>
  <c r="M693"/>
  <c r="L693"/>
  <c r="K693"/>
  <c r="J693"/>
  <c r="I693"/>
  <c r="N689"/>
  <c r="M689"/>
  <c r="L689"/>
  <c r="K689"/>
  <c r="J689"/>
  <c r="I689"/>
  <c r="N688"/>
  <c r="M688"/>
  <c r="L688"/>
  <c r="K688"/>
  <c r="J688"/>
  <c r="I688"/>
  <c r="N687"/>
  <c r="M687"/>
  <c r="L687"/>
  <c r="K687"/>
  <c r="J687"/>
  <c r="I687"/>
  <c r="H684"/>
  <c r="G684"/>
  <c r="H683"/>
  <c r="G683"/>
  <c r="H682"/>
  <c r="G682"/>
  <c r="H679"/>
  <c r="G679"/>
  <c r="H678"/>
  <c r="G678"/>
  <c r="H677"/>
  <c r="G677"/>
  <c r="H674"/>
  <c r="G674"/>
  <c r="H673"/>
  <c r="G673"/>
  <c r="H672"/>
  <c r="G672"/>
  <c r="H669"/>
  <c r="G669"/>
  <c r="H668"/>
  <c r="G668"/>
  <c r="H667"/>
  <c r="G667"/>
  <c r="H658"/>
  <c r="G658"/>
  <c r="H657"/>
  <c r="G657"/>
  <c r="H656"/>
  <c r="G656"/>
  <c r="H653"/>
  <c r="G653"/>
  <c r="H652"/>
  <c r="G652"/>
  <c r="H651"/>
  <c r="G651"/>
  <c r="H648"/>
  <c r="G648"/>
  <c r="H647"/>
  <c r="G647"/>
  <c r="H646"/>
  <c r="G646"/>
  <c r="H643"/>
  <c r="G643"/>
  <c r="H642"/>
  <c r="G642"/>
  <c r="H641"/>
  <c r="G641"/>
  <c r="H638"/>
  <c r="G638"/>
  <c r="H637"/>
  <c r="G637"/>
  <c r="H636"/>
  <c r="G636"/>
  <c r="N633"/>
  <c r="N663" s="1"/>
  <c r="M633"/>
  <c r="M663" s="1"/>
  <c r="L633"/>
  <c r="L663" s="1"/>
  <c r="K633"/>
  <c r="K663" s="1"/>
  <c r="J633"/>
  <c r="J663" s="1"/>
  <c r="I633"/>
  <c r="I663" s="1"/>
  <c r="N632"/>
  <c r="N662" s="1"/>
  <c r="M632"/>
  <c r="M662" s="1"/>
  <c r="L632"/>
  <c r="L662" s="1"/>
  <c r="K632"/>
  <c r="K662" s="1"/>
  <c r="J632"/>
  <c r="J662" s="1"/>
  <c r="I632"/>
  <c r="I662" s="1"/>
  <c r="N631"/>
  <c r="N661" s="1"/>
  <c r="M631"/>
  <c r="M661" s="1"/>
  <c r="L631"/>
  <c r="L661" s="1"/>
  <c r="K631"/>
  <c r="K661" s="1"/>
  <c r="J631"/>
  <c r="J661" s="1"/>
  <c r="I631"/>
  <c r="I661" s="1"/>
  <c r="H628"/>
  <c r="G628"/>
  <c r="H627"/>
  <c r="G627"/>
  <c r="H626"/>
  <c r="G626"/>
  <c r="G617"/>
  <c r="G616"/>
  <c r="G615"/>
  <c r="G612"/>
  <c r="G611"/>
  <c r="G610"/>
  <c r="G607"/>
  <c r="G606"/>
  <c r="G605"/>
  <c r="G602"/>
  <c r="G601"/>
  <c r="G600"/>
  <c r="G597"/>
  <c r="G596"/>
  <c r="G595"/>
  <c r="G592"/>
  <c r="G591"/>
  <c r="G590"/>
  <c r="G587"/>
  <c r="G586"/>
  <c r="G585"/>
  <c r="G582"/>
  <c r="G581"/>
  <c r="G580"/>
  <c r="G577"/>
  <c r="G576"/>
  <c r="G575"/>
  <c r="G572"/>
  <c r="G571"/>
  <c r="G570"/>
  <c r="G567"/>
  <c r="G566"/>
  <c r="G565"/>
  <c r="G562"/>
  <c r="G561"/>
  <c r="G560"/>
  <c r="G557"/>
  <c r="G556"/>
  <c r="G555"/>
  <c r="G551"/>
  <c r="G550"/>
  <c r="G546"/>
  <c r="H545"/>
  <c r="G545"/>
  <c r="N622"/>
  <c r="M622"/>
  <c r="L622"/>
  <c r="K622"/>
  <c r="J622"/>
  <c r="I622"/>
  <c r="H622"/>
  <c r="N621"/>
  <c r="M621"/>
  <c r="L621"/>
  <c r="K621"/>
  <c r="J621"/>
  <c r="I621"/>
  <c r="N620"/>
  <c r="M620"/>
  <c r="L620"/>
  <c r="K620"/>
  <c r="I620"/>
  <c r="G537"/>
  <c r="G536"/>
  <c r="H535"/>
  <c r="H534" s="1"/>
  <c r="G535"/>
  <c r="I531"/>
  <c r="I530"/>
  <c r="N529"/>
  <c r="M529"/>
  <c r="L529"/>
  <c r="K529"/>
  <c r="J529"/>
  <c r="I529"/>
  <c r="H526"/>
  <c r="H531" s="1"/>
  <c r="G526"/>
  <c r="G531" s="1"/>
  <c r="H525"/>
  <c r="H530" s="1"/>
  <c r="G525"/>
  <c r="G530" s="1"/>
  <c r="H524"/>
  <c r="G524"/>
  <c r="N515"/>
  <c r="M515"/>
  <c r="L515"/>
  <c r="K515"/>
  <c r="J515"/>
  <c r="I515"/>
  <c r="N514"/>
  <c r="M514"/>
  <c r="L514"/>
  <c r="K514"/>
  <c r="J514"/>
  <c r="I514"/>
  <c r="N513"/>
  <c r="M513"/>
  <c r="L513"/>
  <c r="K513"/>
  <c r="J513"/>
  <c r="I513"/>
  <c r="H510"/>
  <c r="G510"/>
  <c r="H509"/>
  <c r="G509"/>
  <c r="H508"/>
  <c r="G508"/>
  <c r="H505"/>
  <c r="G505"/>
  <c r="H504"/>
  <c r="G504"/>
  <c r="H503"/>
  <c r="G503"/>
  <c r="N502"/>
  <c r="M502"/>
  <c r="L502"/>
  <c r="K502"/>
  <c r="J502"/>
  <c r="I502"/>
  <c r="H500"/>
  <c r="G500"/>
  <c r="H499"/>
  <c r="G499"/>
  <c r="H498"/>
  <c r="G498"/>
  <c r="H489"/>
  <c r="G489"/>
  <c r="H488"/>
  <c r="G488"/>
  <c r="H487"/>
  <c r="G487"/>
  <c r="H484"/>
  <c r="G484"/>
  <c r="H483"/>
  <c r="G483"/>
  <c r="H482"/>
  <c r="G482"/>
  <c r="H479"/>
  <c r="G479"/>
  <c r="H478"/>
  <c r="G478"/>
  <c r="H477"/>
  <c r="G477"/>
  <c r="N494"/>
  <c r="M494"/>
  <c r="L494"/>
  <c r="K494"/>
  <c r="J474"/>
  <c r="J494" s="1"/>
  <c r="I494"/>
  <c r="N473"/>
  <c r="N493" s="1"/>
  <c r="M473"/>
  <c r="M493" s="1"/>
  <c r="L473"/>
  <c r="L493" s="1"/>
  <c r="K473"/>
  <c r="K493" s="1"/>
  <c r="J473"/>
  <c r="J493" s="1"/>
  <c r="I473"/>
  <c r="I493" s="1"/>
  <c r="N472"/>
  <c r="M472"/>
  <c r="L472"/>
  <c r="K472"/>
  <c r="J472"/>
  <c r="I472"/>
  <c r="H469"/>
  <c r="G469"/>
  <c r="H468"/>
  <c r="G468"/>
  <c r="H467"/>
  <c r="G467"/>
  <c r="H455"/>
  <c r="G455"/>
  <c r="H454"/>
  <c r="G454"/>
  <c r="H453"/>
  <c r="G453"/>
  <c r="H450"/>
  <c r="G450"/>
  <c r="H449"/>
  <c r="G449"/>
  <c r="H448"/>
  <c r="G448"/>
  <c r="H445"/>
  <c r="G445"/>
  <c r="H444"/>
  <c r="G444"/>
  <c r="H443"/>
  <c r="G443"/>
  <c r="H440"/>
  <c r="G440"/>
  <c r="H439"/>
  <c r="G439"/>
  <c r="H438"/>
  <c r="G438"/>
  <c r="H435"/>
  <c r="G435"/>
  <c r="H434"/>
  <c r="G434"/>
  <c r="H433"/>
  <c r="G433"/>
  <c r="H430"/>
  <c r="G430"/>
  <c r="H429"/>
  <c r="G429"/>
  <c r="H428"/>
  <c r="G428"/>
  <c r="N425"/>
  <c r="N462" s="1"/>
  <c r="M425"/>
  <c r="M462" s="1"/>
  <c r="L425"/>
  <c r="L462" s="1"/>
  <c r="K425"/>
  <c r="K462" s="1"/>
  <c r="J425"/>
  <c r="J462" s="1"/>
  <c r="I425"/>
  <c r="I462" s="1"/>
  <c r="N424"/>
  <c r="N461" s="1"/>
  <c r="M424"/>
  <c r="M461" s="1"/>
  <c r="L424"/>
  <c r="L461" s="1"/>
  <c r="K424"/>
  <c r="K461" s="1"/>
  <c r="J424"/>
  <c r="J461" s="1"/>
  <c r="I424"/>
  <c r="I461" s="1"/>
  <c r="N423"/>
  <c r="M423"/>
  <c r="L423"/>
  <c r="K423"/>
  <c r="J423"/>
  <c r="I423"/>
  <c r="H420"/>
  <c r="G420"/>
  <c r="H419"/>
  <c r="G419"/>
  <c r="H418"/>
  <c r="G418"/>
  <c r="H323"/>
  <c r="G323"/>
  <c r="H322"/>
  <c r="G322"/>
  <c r="H321"/>
  <c r="G321"/>
  <c r="H318"/>
  <c r="G318"/>
  <c r="H315"/>
  <c r="G315"/>
  <c r="H314"/>
  <c r="G314"/>
  <c r="H313"/>
  <c r="G313"/>
  <c r="H310"/>
  <c r="G310"/>
  <c r="H309"/>
  <c r="G309"/>
  <c r="H308"/>
  <c r="G308"/>
  <c r="H291"/>
  <c r="G291"/>
  <c r="H290"/>
  <c r="G290"/>
  <c r="G289"/>
  <c r="H286"/>
  <c r="G286"/>
  <c r="H285"/>
  <c r="G285"/>
  <c r="H284"/>
  <c r="G284"/>
  <c r="H281"/>
  <c r="G281"/>
  <c r="H280"/>
  <c r="G280"/>
  <c r="H279"/>
  <c r="G279"/>
  <c r="H276"/>
  <c r="G276"/>
  <c r="H275"/>
  <c r="G275"/>
  <c r="H274"/>
  <c r="G274"/>
  <c r="H271"/>
  <c r="G271"/>
  <c r="H270"/>
  <c r="G270"/>
  <c r="H269"/>
  <c r="G269"/>
  <c r="N266"/>
  <c r="N328" s="1"/>
  <c r="M266"/>
  <c r="M328" s="1"/>
  <c r="L266"/>
  <c r="L328" s="1"/>
  <c r="K266"/>
  <c r="K328" s="1"/>
  <c r="J266"/>
  <c r="J328" s="1"/>
  <c r="I266"/>
  <c r="I328" s="1"/>
  <c r="N265"/>
  <c r="N327" s="1"/>
  <c r="M265"/>
  <c r="M327" s="1"/>
  <c r="L265"/>
  <c r="L327" s="1"/>
  <c r="K265"/>
  <c r="K327" s="1"/>
  <c r="J265"/>
  <c r="J327" s="1"/>
  <c r="I265"/>
  <c r="I327" s="1"/>
  <c r="N264"/>
  <c r="M264"/>
  <c r="L264"/>
  <c r="K264"/>
  <c r="J264"/>
  <c r="I264"/>
  <c r="H254"/>
  <c r="G254"/>
  <c r="H253"/>
  <c r="G253"/>
  <c r="H252"/>
  <c r="G252"/>
  <c r="N251"/>
  <c r="M251"/>
  <c r="M248" s="1"/>
  <c r="M246" s="1"/>
  <c r="M243" s="1"/>
  <c r="L251"/>
  <c r="K251"/>
  <c r="J251"/>
  <c r="I251"/>
  <c r="I248" s="1"/>
  <c r="H249"/>
  <c r="G249"/>
  <c r="H248"/>
  <c r="H247"/>
  <c r="G247"/>
  <c r="N246"/>
  <c r="L246"/>
  <c r="K246"/>
  <c r="J246"/>
  <c r="H244"/>
  <c r="G244"/>
  <c r="H243"/>
  <c r="H242"/>
  <c r="G242"/>
  <c r="N241"/>
  <c r="L241"/>
  <c r="K241"/>
  <c r="J241"/>
  <c r="N239"/>
  <c r="M239"/>
  <c r="L239"/>
  <c r="K239"/>
  <c r="J239"/>
  <c r="I239"/>
  <c r="N238"/>
  <c r="L238"/>
  <c r="K238"/>
  <c r="J238"/>
  <c r="H234"/>
  <c r="G234"/>
  <c r="H233"/>
  <c r="G233"/>
  <c r="H232"/>
  <c r="G232"/>
  <c r="H229"/>
  <c r="G229"/>
  <c r="H228"/>
  <c r="G228"/>
  <c r="H227"/>
  <c r="G227"/>
  <c r="H224"/>
  <c r="G224"/>
  <c r="H223"/>
  <c r="G223"/>
  <c r="H222"/>
  <c r="G222"/>
  <c r="N221"/>
  <c r="M221"/>
  <c r="L221"/>
  <c r="K221"/>
  <c r="J221"/>
  <c r="I221"/>
  <c r="N219"/>
  <c r="M219"/>
  <c r="L219"/>
  <c r="K219"/>
  <c r="J219"/>
  <c r="I219"/>
  <c r="N218"/>
  <c r="M218"/>
  <c r="L218"/>
  <c r="K218"/>
  <c r="J218"/>
  <c r="I218"/>
  <c r="N217"/>
  <c r="M217"/>
  <c r="L217"/>
  <c r="K217"/>
  <c r="K216" s="1"/>
  <c r="J217"/>
  <c r="I217"/>
  <c r="H212"/>
  <c r="H207" s="1"/>
  <c r="G212"/>
  <c r="G207" s="1"/>
  <c r="H211"/>
  <c r="G211"/>
  <c r="H210"/>
  <c r="H205" s="1"/>
  <c r="G210"/>
  <c r="G205" s="1"/>
  <c r="N209"/>
  <c r="M209"/>
  <c r="L209"/>
  <c r="K209"/>
  <c r="J209"/>
  <c r="I209"/>
  <c r="N207"/>
  <c r="M207"/>
  <c r="L207"/>
  <c r="K207"/>
  <c r="J207"/>
  <c r="I207"/>
  <c r="N206"/>
  <c r="M206"/>
  <c r="L206"/>
  <c r="K206"/>
  <c r="J206"/>
  <c r="I206"/>
  <c r="N205"/>
  <c r="M205"/>
  <c r="L205"/>
  <c r="L204" s="1"/>
  <c r="K205"/>
  <c r="J205"/>
  <c r="I205"/>
  <c r="H202"/>
  <c r="G202"/>
  <c r="H201"/>
  <c r="G201"/>
  <c r="H198"/>
  <c r="G198"/>
  <c r="H197"/>
  <c r="G197"/>
  <c r="H196"/>
  <c r="G196"/>
  <c r="N195"/>
  <c r="M195"/>
  <c r="L195"/>
  <c r="K195"/>
  <c r="J195"/>
  <c r="I195"/>
  <c r="H193"/>
  <c r="G193"/>
  <c r="H192"/>
  <c r="G192"/>
  <c r="H191"/>
  <c r="G191"/>
  <c r="N190"/>
  <c r="M190"/>
  <c r="L190"/>
  <c r="K190"/>
  <c r="J190"/>
  <c r="I190"/>
  <c r="H188"/>
  <c r="G188"/>
  <c r="H187"/>
  <c r="G187"/>
  <c r="H186"/>
  <c r="G186"/>
  <c r="H185"/>
  <c r="G185"/>
  <c r="H184"/>
  <c r="G184"/>
  <c r="H183"/>
  <c r="G183"/>
  <c r="H182"/>
  <c r="G182"/>
  <c r="H181"/>
  <c r="G181"/>
  <c r="N179"/>
  <c r="M179"/>
  <c r="L179"/>
  <c r="K179"/>
  <c r="J179"/>
  <c r="I179"/>
  <c r="H176"/>
  <c r="G176"/>
  <c r="H175"/>
  <c r="G175"/>
  <c r="H174"/>
  <c r="G174"/>
  <c r="N173"/>
  <c r="M173"/>
  <c r="L173"/>
  <c r="K173"/>
  <c r="J173"/>
  <c r="I173"/>
  <c r="H172"/>
  <c r="G172"/>
  <c r="H171"/>
  <c r="G171"/>
  <c r="H170"/>
  <c r="G170"/>
  <c r="H169"/>
  <c r="G169"/>
  <c r="H166"/>
  <c r="G166"/>
  <c r="H165"/>
  <c r="G165"/>
  <c r="H164"/>
  <c r="G164"/>
  <c r="N163"/>
  <c r="M163"/>
  <c r="L163"/>
  <c r="K163"/>
  <c r="J163"/>
  <c r="I163"/>
  <c r="N161"/>
  <c r="M161"/>
  <c r="L161"/>
  <c r="K161"/>
  <c r="J161"/>
  <c r="I161"/>
  <c r="N160"/>
  <c r="M160"/>
  <c r="L160"/>
  <c r="K160"/>
  <c r="J160"/>
  <c r="I160"/>
  <c r="N159"/>
  <c r="M159"/>
  <c r="L159"/>
  <c r="L158" s="1"/>
  <c r="K159"/>
  <c r="J159"/>
  <c r="I159"/>
  <c r="H156"/>
  <c r="G156"/>
  <c r="H153"/>
  <c r="G153"/>
  <c r="H152"/>
  <c r="G152"/>
  <c r="H151"/>
  <c r="G151"/>
  <c r="H149"/>
  <c r="G149"/>
  <c r="H146"/>
  <c r="G146"/>
  <c r="H145"/>
  <c r="G145"/>
  <c r="H144"/>
  <c r="G144"/>
  <c r="H143"/>
  <c r="H142" s="1"/>
  <c r="G143"/>
  <c r="H140"/>
  <c r="G140"/>
  <c r="H139"/>
  <c r="G139"/>
  <c r="H138"/>
  <c r="G138"/>
  <c r="H135"/>
  <c r="G135"/>
  <c r="H132"/>
  <c r="G132"/>
  <c r="H131"/>
  <c r="G131"/>
  <c r="H130"/>
  <c r="G130"/>
  <c r="H129"/>
  <c r="H128" s="1"/>
  <c r="G129"/>
  <c r="N126"/>
  <c r="M126"/>
  <c r="L126"/>
  <c r="K126"/>
  <c r="J126"/>
  <c r="I126"/>
  <c r="N125"/>
  <c r="M125"/>
  <c r="L125"/>
  <c r="K125"/>
  <c r="J125"/>
  <c r="I125"/>
  <c r="N124"/>
  <c r="M124"/>
  <c r="L124"/>
  <c r="K124"/>
  <c r="J124"/>
  <c r="I124"/>
  <c r="H115"/>
  <c r="H114"/>
  <c r="G114"/>
  <c r="H113"/>
  <c r="G113"/>
  <c r="G112" s="1"/>
  <c r="H110"/>
  <c r="G110"/>
  <c r="G105" s="1"/>
  <c r="H109"/>
  <c r="G109"/>
  <c r="H108"/>
  <c r="G108"/>
  <c r="N105"/>
  <c r="M105"/>
  <c r="L105"/>
  <c r="K105"/>
  <c r="J105"/>
  <c r="I105"/>
  <c r="N104"/>
  <c r="M104"/>
  <c r="L104"/>
  <c r="K104"/>
  <c r="J104"/>
  <c r="I104"/>
  <c r="N103"/>
  <c r="M103"/>
  <c r="M102" s="1"/>
  <c r="L103"/>
  <c r="K103"/>
  <c r="J103"/>
  <c r="I103"/>
  <c r="I102" s="1"/>
  <c r="H100"/>
  <c r="G100"/>
  <c r="H99"/>
  <c r="G99"/>
  <c r="H98"/>
  <c r="G98"/>
  <c r="H95"/>
  <c r="G95"/>
  <c r="H94"/>
  <c r="G94"/>
  <c r="H93"/>
  <c r="G93"/>
  <c r="G92" s="1"/>
  <c r="H90"/>
  <c r="G90"/>
  <c r="H89"/>
  <c r="G89"/>
  <c r="H88"/>
  <c r="G88"/>
  <c r="H85"/>
  <c r="G85"/>
  <c r="H84"/>
  <c r="G84"/>
  <c r="H83"/>
  <c r="G83"/>
  <c r="N82"/>
  <c r="M82"/>
  <c r="L82"/>
  <c r="K82"/>
  <c r="J82"/>
  <c r="I82"/>
  <c r="N80"/>
  <c r="M80"/>
  <c r="L80"/>
  <c r="K80"/>
  <c r="J80"/>
  <c r="I80"/>
  <c r="N79"/>
  <c r="M79"/>
  <c r="L79"/>
  <c r="K79"/>
  <c r="J79"/>
  <c r="I79"/>
  <c r="N78"/>
  <c r="M78"/>
  <c r="M77" s="1"/>
  <c r="L78"/>
  <c r="K78"/>
  <c r="J78"/>
  <c r="I78"/>
  <c r="I77" s="1"/>
  <c r="H75"/>
  <c r="G75"/>
  <c r="H74"/>
  <c r="G74"/>
  <c r="H73"/>
  <c r="G73"/>
  <c r="H70"/>
  <c r="G70"/>
  <c r="H69"/>
  <c r="G69"/>
  <c r="H68"/>
  <c r="G68"/>
  <c r="G67" s="1"/>
  <c r="H65"/>
  <c r="G65"/>
  <c r="H64"/>
  <c r="G64"/>
  <c r="G59" s="1"/>
  <c r="H63"/>
  <c r="G63"/>
  <c r="N60"/>
  <c r="M60"/>
  <c r="L60"/>
  <c r="K60"/>
  <c r="J60"/>
  <c r="I60"/>
  <c r="N59"/>
  <c r="M59"/>
  <c r="L59"/>
  <c r="K59"/>
  <c r="J59"/>
  <c r="I59"/>
  <c r="N58"/>
  <c r="M58"/>
  <c r="M57" s="1"/>
  <c r="L58"/>
  <c r="K58"/>
  <c r="J58"/>
  <c r="I58"/>
  <c r="I57" s="1"/>
  <c r="H54"/>
  <c r="G54"/>
  <c r="H53"/>
  <c r="G53"/>
  <c r="H52"/>
  <c r="G52"/>
  <c r="H49"/>
  <c r="G49"/>
  <c r="H48"/>
  <c r="G48"/>
  <c r="H47"/>
  <c r="G47"/>
  <c r="G46" s="1"/>
  <c r="H44"/>
  <c r="G44"/>
  <c r="H43"/>
  <c r="G43"/>
  <c r="H42"/>
  <c r="G42"/>
  <c r="H39"/>
  <c r="G39"/>
  <c r="H38"/>
  <c r="G38"/>
  <c r="H37"/>
  <c r="G37"/>
  <c r="G36" s="1"/>
  <c r="H34"/>
  <c r="G34"/>
  <c r="H33"/>
  <c r="G33"/>
  <c r="H32"/>
  <c r="G32"/>
  <c r="H29"/>
  <c r="G29"/>
  <c r="H28"/>
  <c r="G28"/>
  <c r="H27"/>
  <c r="G27"/>
  <c r="G26" s="1"/>
  <c r="H24"/>
  <c r="G24"/>
  <c r="H23"/>
  <c r="G23"/>
  <c r="H22"/>
  <c r="G22"/>
  <c r="H19"/>
  <c r="G19"/>
  <c r="H18"/>
  <c r="G18"/>
  <c r="H17"/>
  <c r="G17"/>
  <c r="G16" s="1"/>
  <c r="N14"/>
  <c r="M14"/>
  <c r="L14"/>
  <c r="K14"/>
  <c r="J14"/>
  <c r="I14"/>
  <c r="N13"/>
  <c r="M13"/>
  <c r="L13"/>
  <c r="K13"/>
  <c r="J13"/>
  <c r="I13"/>
  <c r="N12"/>
  <c r="M12"/>
  <c r="L12"/>
  <c r="K12"/>
  <c r="J12"/>
  <c r="I12"/>
  <c r="L216" l="1"/>
  <c r="H226"/>
  <c r="H273"/>
  <c r="H283"/>
  <c r="G312"/>
  <c r="G320"/>
  <c r="G432"/>
  <c r="G442"/>
  <c r="G452"/>
  <c r="G481"/>
  <c r="G497"/>
  <c r="I512"/>
  <c r="M512"/>
  <c r="I528"/>
  <c r="M528"/>
  <c r="G625"/>
  <c r="K660"/>
  <c r="G635"/>
  <c r="G645"/>
  <c r="G655"/>
  <c r="G671"/>
  <c r="G681"/>
  <c r="I692"/>
  <c r="M692"/>
  <c r="G694"/>
  <c r="G702"/>
  <c r="I712"/>
  <c r="M712"/>
  <c r="G722"/>
  <c r="H753"/>
  <c r="G758"/>
  <c r="G768"/>
  <c r="H778"/>
  <c r="H788"/>
  <c r="H798"/>
  <c r="H808"/>
  <c r="H818"/>
  <c r="H839"/>
  <c r="H849"/>
  <c r="J864"/>
  <c r="N864"/>
  <c r="H876"/>
  <c r="H886"/>
  <c r="N907"/>
  <c r="H21"/>
  <c r="H31"/>
  <c r="H41"/>
  <c r="H51"/>
  <c r="L57"/>
  <c r="H60"/>
  <c r="H72"/>
  <c r="L77"/>
  <c r="H87"/>
  <c r="H97"/>
  <c r="L102"/>
  <c r="H107"/>
  <c r="G128"/>
  <c r="K158"/>
  <c r="J907"/>
  <c r="G137"/>
  <c r="G150"/>
  <c r="I158"/>
  <c r="M158"/>
  <c r="I204"/>
  <c r="M204"/>
  <c r="I216"/>
  <c r="M216"/>
  <c r="G231"/>
  <c r="G268"/>
  <c r="G278"/>
  <c r="H312"/>
  <c r="H320"/>
  <c r="H432"/>
  <c r="H442"/>
  <c r="H452"/>
  <c r="H481"/>
  <c r="H497"/>
  <c r="J512"/>
  <c r="N512"/>
  <c r="J528"/>
  <c r="N528"/>
  <c r="H625"/>
  <c r="L660"/>
  <c r="H635"/>
  <c r="H645"/>
  <c r="H655"/>
  <c r="H671"/>
  <c r="H681"/>
  <c r="J692"/>
  <c r="N692"/>
  <c r="H694"/>
  <c r="H702"/>
  <c r="J712"/>
  <c r="N712"/>
  <c r="H722"/>
  <c r="G748"/>
  <c r="H758"/>
  <c r="H768"/>
  <c r="G854"/>
  <c r="K864"/>
  <c r="G871"/>
  <c r="G899"/>
  <c r="K896"/>
  <c r="L739"/>
  <c r="L743"/>
  <c r="K739"/>
  <c r="K743"/>
  <c r="G142"/>
  <c r="K204"/>
  <c r="G226"/>
  <c r="G273"/>
  <c r="G283"/>
  <c r="H289"/>
  <c r="H288" s="1"/>
  <c r="H307"/>
  <c r="H417"/>
  <c r="H427"/>
  <c r="H437"/>
  <c r="H447"/>
  <c r="H466"/>
  <c r="H476"/>
  <c r="H486"/>
  <c r="H514"/>
  <c r="H507"/>
  <c r="L512"/>
  <c r="L528"/>
  <c r="J660"/>
  <c r="N660"/>
  <c r="H640"/>
  <c r="H650"/>
  <c r="H689"/>
  <c r="H676"/>
  <c r="L692"/>
  <c r="H697"/>
  <c r="H707"/>
  <c r="L712"/>
  <c r="H717"/>
  <c r="H727"/>
  <c r="G753"/>
  <c r="J739"/>
  <c r="J743"/>
  <c r="N739"/>
  <c r="N738" s="1"/>
  <c r="N743"/>
  <c r="M739"/>
  <c r="M738" s="1"/>
  <c r="M743"/>
  <c r="G21"/>
  <c r="G31"/>
  <c r="G41"/>
  <c r="G51"/>
  <c r="K57"/>
  <c r="G60"/>
  <c r="G72"/>
  <c r="K77"/>
  <c r="G87"/>
  <c r="G97"/>
  <c r="K102"/>
  <c r="G107"/>
  <c r="H137"/>
  <c r="H150"/>
  <c r="J158"/>
  <c r="N158"/>
  <c r="J204"/>
  <c r="N204"/>
  <c r="J216"/>
  <c r="N216"/>
  <c r="H231"/>
  <c r="N236"/>
  <c r="H268"/>
  <c r="H278"/>
  <c r="G307"/>
  <c r="G417"/>
  <c r="G427"/>
  <c r="G425"/>
  <c r="G437"/>
  <c r="G447"/>
  <c r="G466"/>
  <c r="G476"/>
  <c r="G486"/>
  <c r="G507"/>
  <c r="K512"/>
  <c r="K528"/>
  <c r="I660"/>
  <c r="M660"/>
  <c r="G640"/>
  <c r="G650"/>
  <c r="G689"/>
  <c r="G676"/>
  <c r="K692"/>
  <c r="G695"/>
  <c r="G707"/>
  <c r="K712"/>
  <c r="G717"/>
  <c r="G727"/>
  <c r="H748"/>
  <c r="G763"/>
  <c r="H773"/>
  <c r="H783"/>
  <c r="H793"/>
  <c r="H803"/>
  <c r="H813"/>
  <c r="H844"/>
  <c r="H854"/>
  <c r="L864"/>
  <c r="H871"/>
  <c r="H881"/>
  <c r="H891"/>
  <c r="L896"/>
  <c r="L907"/>
  <c r="H16"/>
  <c r="H26"/>
  <c r="H36"/>
  <c r="H46"/>
  <c r="J57"/>
  <c r="N57"/>
  <c r="H67"/>
  <c r="J77"/>
  <c r="N77"/>
  <c r="H92"/>
  <c r="H81" s="1"/>
  <c r="J102"/>
  <c r="N102"/>
  <c r="G773"/>
  <c r="G783"/>
  <c r="G793"/>
  <c r="G803"/>
  <c r="G813"/>
  <c r="G844"/>
  <c r="G881"/>
  <c r="G891"/>
  <c r="K907"/>
  <c r="K236"/>
  <c r="H237"/>
  <c r="G534"/>
  <c r="I619"/>
  <c r="L619"/>
  <c r="N619"/>
  <c r="G541"/>
  <c r="G621" s="1"/>
  <c r="G559"/>
  <c r="G569"/>
  <c r="G579"/>
  <c r="G589"/>
  <c r="G599"/>
  <c r="G609"/>
  <c r="H112"/>
  <c r="I123"/>
  <c r="K123"/>
  <c r="M123"/>
  <c r="J236"/>
  <c r="L236"/>
  <c r="G237"/>
  <c r="G288"/>
  <c r="J460"/>
  <c r="J459" s="1"/>
  <c r="J422"/>
  <c r="L460"/>
  <c r="L459" s="1"/>
  <c r="L422"/>
  <c r="N460"/>
  <c r="N459" s="1"/>
  <c r="N422"/>
  <c r="J492"/>
  <c r="J491" s="1"/>
  <c r="J471"/>
  <c r="L492"/>
  <c r="L491" s="1"/>
  <c r="L471"/>
  <c r="N492"/>
  <c r="N491" s="1"/>
  <c r="N471"/>
  <c r="H529"/>
  <c r="H528" s="1"/>
  <c r="H523"/>
  <c r="K619"/>
  <c r="M619"/>
  <c r="H540"/>
  <c r="H620" s="1"/>
  <c r="H544"/>
  <c r="G549"/>
  <c r="G554"/>
  <c r="G542"/>
  <c r="G564"/>
  <c r="G574"/>
  <c r="G584"/>
  <c r="G594"/>
  <c r="G604"/>
  <c r="G614"/>
  <c r="H687"/>
  <c r="H666"/>
  <c r="G859"/>
  <c r="G908"/>
  <c r="G907" s="1"/>
  <c r="G902"/>
  <c r="J123"/>
  <c r="L123"/>
  <c r="N123"/>
  <c r="I460"/>
  <c r="I459" s="1"/>
  <c r="I422"/>
  <c r="K460"/>
  <c r="K459" s="1"/>
  <c r="K422"/>
  <c r="M460"/>
  <c r="M459" s="1"/>
  <c r="M422"/>
  <c r="I492"/>
  <c r="I491" s="1"/>
  <c r="I471"/>
  <c r="K492"/>
  <c r="K491" s="1"/>
  <c r="K471"/>
  <c r="M492"/>
  <c r="M491" s="1"/>
  <c r="M471"/>
  <c r="G529"/>
  <c r="G528" s="1"/>
  <c r="G523"/>
  <c r="G540"/>
  <c r="G544"/>
  <c r="G687"/>
  <c r="G666"/>
  <c r="H908"/>
  <c r="H907" s="1"/>
  <c r="H902"/>
  <c r="H121"/>
  <c r="H916" s="1"/>
  <c r="I326"/>
  <c r="I325" s="1"/>
  <c r="I263"/>
  <c r="K326"/>
  <c r="K325" s="1"/>
  <c r="K263"/>
  <c r="M326"/>
  <c r="M325" s="1"/>
  <c r="M263"/>
  <c r="J326"/>
  <c r="J325" s="1"/>
  <c r="J263"/>
  <c r="L326"/>
  <c r="L325" s="1"/>
  <c r="L263"/>
  <c r="N326"/>
  <c r="N325" s="1"/>
  <c r="N263"/>
  <c r="G693"/>
  <c r="G697"/>
  <c r="G897"/>
  <c r="G58"/>
  <c r="G57" s="1"/>
  <c r="G62"/>
  <c r="H58"/>
  <c r="H62"/>
  <c r="I519"/>
  <c r="M519"/>
  <c r="I686"/>
  <c r="K520"/>
  <c r="H238"/>
  <c r="G251"/>
  <c r="H473"/>
  <c r="H493" s="1"/>
  <c r="K11"/>
  <c r="H239"/>
  <c r="G103"/>
  <c r="J258"/>
  <c r="J733"/>
  <c r="N733"/>
  <c r="G195"/>
  <c r="H251"/>
  <c r="J519"/>
  <c r="N519"/>
  <c r="L520"/>
  <c r="M686"/>
  <c r="H746"/>
  <c r="N258"/>
  <c r="G620"/>
  <c r="G125"/>
  <c r="K686"/>
  <c r="J120"/>
  <c r="N120"/>
  <c r="G124"/>
  <c r="M630"/>
  <c r="N686"/>
  <c r="L733"/>
  <c r="J734"/>
  <c r="N734"/>
  <c r="L735"/>
  <c r="H745"/>
  <c r="H740" s="1"/>
  <c r="H835" s="1"/>
  <c r="L686"/>
  <c r="J686"/>
  <c r="L118"/>
  <c r="G79"/>
  <c r="G104"/>
  <c r="L519"/>
  <c r="N520"/>
  <c r="G82"/>
  <c r="K257"/>
  <c r="G173"/>
  <c r="G239"/>
  <c r="H246"/>
  <c r="K519"/>
  <c r="I520"/>
  <c r="M520"/>
  <c r="I630"/>
  <c r="L734"/>
  <c r="J735"/>
  <c r="H693"/>
  <c r="K259"/>
  <c r="J520"/>
  <c r="J630"/>
  <c r="G898"/>
  <c r="H12"/>
  <c r="G78"/>
  <c r="G80"/>
  <c r="G126"/>
  <c r="G744"/>
  <c r="H125"/>
  <c r="H160"/>
  <c r="G424"/>
  <c r="G461" s="1"/>
  <c r="N630"/>
  <c r="I119"/>
  <c r="M119"/>
  <c r="K258"/>
  <c r="H124"/>
  <c r="H195"/>
  <c r="H502"/>
  <c r="K735"/>
  <c r="H744"/>
  <c r="H13"/>
  <c r="H14"/>
  <c r="G423"/>
  <c r="G422" s="1"/>
  <c r="H472"/>
  <c r="H474"/>
  <c r="H494" s="1"/>
  <c r="I735"/>
  <c r="M735"/>
  <c r="G745"/>
  <c r="G740" s="1"/>
  <c r="G835" s="1"/>
  <c r="L836"/>
  <c r="K836"/>
  <c r="I836"/>
  <c r="G746"/>
  <c r="G741" s="1"/>
  <c r="J11"/>
  <c r="N11"/>
  <c r="K118"/>
  <c r="L119"/>
  <c r="I120"/>
  <c r="M120"/>
  <c r="J257"/>
  <c r="N257"/>
  <c r="J259"/>
  <c r="G462"/>
  <c r="G513"/>
  <c r="G515"/>
  <c r="I733"/>
  <c r="M733"/>
  <c r="I734"/>
  <c r="M734"/>
  <c r="H898"/>
  <c r="I11"/>
  <c r="M11"/>
  <c r="J118"/>
  <c r="N118"/>
  <c r="K119"/>
  <c r="L120"/>
  <c r="H59"/>
  <c r="L630"/>
  <c r="H865"/>
  <c r="H867"/>
  <c r="L11"/>
  <c r="I118"/>
  <c r="M118"/>
  <c r="J119"/>
  <c r="N119"/>
  <c r="K120"/>
  <c r="L257"/>
  <c r="L258"/>
  <c r="H126"/>
  <c r="L259"/>
  <c r="H173"/>
  <c r="H241"/>
  <c r="G514"/>
  <c r="K630"/>
  <c r="K733"/>
  <c r="K734"/>
  <c r="H695"/>
  <c r="G865"/>
  <c r="G867"/>
  <c r="H897"/>
  <c r="J834"/>
  <c r="M834"/>
  <c r="M833" s="1"/>
  <c r="I739"/>
  <c r="I738" s="1"/>
  <c r="N259"/>
  <c r="H82"/>
  <c r="H105"/>
  <c r="H163"/>
  <c r="H159"/>
  <c r="H161"/>
  <c r="H179"/>
  <c r="H190"/>
  <c r="H209"/>
  <c r="H221"/>
  <c r="H217"/>
  <c r="H219"/>
  <c r="H264"/>
  <c r="H266"/>
  <c r="H328" s="1"/>
  <c r="G12"/>
  <c r="G14"/>
  <c r="H78"/>
  <c r="H80"/>
  <c r="H103"/>
  <c r="I257"/>
  <c r="M257"/>
  <c r="I259"/>
  <c r="M259"/>
  <c r="G163"/>
  <c r="G159"/>
  <c r="G161"/>
  <c r="G179"/>
  <c r="G190"/>
  <c r="G209"/>
  <c r="G221"/>
  <c r="G217"/>
  <c r="G219"/>
  <c r="G248"/>
  <c r="G246" s="1"/>
  <c r="G264"/>
  <c r="G266"/>
  <c r="G328" s="1"/>
  <c r="K518"/>
  <c r="K517" s="1"/>
  <c r="H423"/>
  <c r="H425"/>
  <c r="H462" s="1"/>
  <c r="G472"/>
  <c r="G474"/>
  <c r="G494" s="1"/>
  <c r="H513"/>
  <c r="H515"/>
  <c r="J620"/>
  <c r="J619" s="1"/>
  <c r="G631"/>
  <c r="G661" s="1"/>
  <c r="G633"/>
  <c r="G663" s="1"/>
  <c r="G688"/>
  <c r="H713"/>
  <c r="G866"/>
  <c r="H899"/>
  <c r="G502"/>
  <c r="H631"/>
  <c r="H661" s="1"/>
  <c r="H688"/>
  <c r="G713"/>
  <c r="G715"/>
  <c r="G828"/>
  <c r="H866"/>
  <c r="N735"/>
  <c r="H715"/>
  <c r="H633"/>
  <c r="H663" s="1"/>
  <c r="M518"/>
  <c r="M517" s="1"/>
  <c r="M241"/>
  <c r="M238"/>
  <c r="M236" s="1"/>
  <c r="J828"/>
  <c r="J741"/>
  <c r="G13"/>
  <c r="H206"/>
  <c r="H204" s="1"/>
  <c r="H218"/>
  <c r="H265"/>
  <c r="H327" s="1"/>
  <c r="G473"/>
  <c r="G493" s="1"/>
  <c r="H632"/>
  <c r="H662" s="1"/>
  <c r="H714"/>
  <c r="H734" s="1"/>
  <c r="L828"/>
  <c r="H79"/>
  <c r="H104"/>
  <c r="G160"/>
  <c r="G206"/>
  <c r="G204" s="1"/>
  <c r="G218"/>
  <c r="I246"/>
  <c r="I243" s="1"/>
  <c r="G265"/>
  <c r="G327" s="1"/>
  <c r="H424"/>
  <c r="G632"/>
  <c r="G662" s="1"/>
  <c r="G714"/>
  <c r="J518" l="1"/>
  <c r="J517" s="1"/>
  <c r="L518"/>
  <c r="L517" s="1"/>
  <c r="G692"/>
  <c r="G735"/>
  <c r="N518"/>
  <c r="N517" s="1"/>
  <c r="N834"/>
  <c r="N833" s="1"/>
  <c r="L834"/>
  <c r="L833" s="1"/>
  <c r="L738"/>
  <c r="G739"/>
  <c r="G738" s="1"/>
  <c r="G743"/>
  <c r="H519"/>
  <c r="K834"/>
  <c r="K833" s="1"/>
  <c r="K738"/>
  <c r="H739"/>
  <c r="H743"/>
  <c r="I518"/>
  <c r="I517" s="1"/>
  <c r="H686"/>
  <c r="J738"/>
  <c r="H512"/>
  <c r="K732"/>
  <c r="H236"/>
  <c r="H712"/>
  <c r="G492"/>
  <c r="G491" s="1"/>
  <c r="G471"/>
  <c r="H460"/>
  <c r="H422"/>
  <c r="H864"/>
  <c r="I732"/>
  <c r="G512"/>
  <c r="N732"/>
  <c r="G896"/>
  <c r="G733"/>
  <c r="G712"/>
  <c r="H660"/>
  <c r="G660"/>
  <c r="G216"/>
  <c r="G158"/>
  <c r="H77"/>
  <c r="H216"/>
  <c r="H158"/>
  <c r="H896"/>
  <c r="G864"/>
  <c r="M732"/>
  <c r="H492"/>
  <c r="H491" s="1"/>
  <c r="H471"/>
  <c r="H692"/>
  <c r="L732"/>
  <c r="J732"/>
  <c r="G686"/>
  <c r="H102"/>
  <c r="G77"/>
  <c r="G102"/>
  <c r="H123"/>
  <c r="G123"/>
  <c r="H57"/>
  <c r="G326"/>
  <c r="G325" s="1"/>
  <c r="G263"/>
  <c r="H326"/>
  <c r="H325" s="1"/>
  <c r="H263"/>
  <c r="G622"/>
  <c r="G619" s="1"/>
  <c r="G539"/>
  <c r="H621"/>
  <c r="H619" s="1"/>
  <c r="H539"/>
  <c r="K256"/>
  <c r="H118"/>
  <c r="G118"/>
  <c r="K117"/>
  <c r="H520"/>
  <c r="J913"/>
  <c r="L117"/>
  <c r="L913"/>
  <c r="G460"/>
  <c r="G459" s="1"/>
  <c r="K913"/>
  <c r="G11"/>
  <c r="H733"/>
  <c r="G520"/>
  <c r="H257"/>
  <c r="H11"/>
  <c r="M117"/>
  <c r="G519"/>
  <c r="N914"/>
  <c r="N117"/>
  <c r="M915"/>
  <c r="J914"/>
  <c r="K915"/>
  <c r="I117"/>
  <c r="L914"/>
  <c r="I915"/>
  <c r="N256"/>
  <c r="L256"/>
  <c r="L915"/>
  <c r="J836"/>
  <c r="J915" s="1"/>
  <c r="G836"/>
  <c r="N913"/>
  <c r="H119"/>
  <c r="H120"/>
  <c r="K914"/>
  <c r="G257"/>
  <c r="H259"/>
  <c r="J117"/>
  <c r="J256"/>
  <c r="I834"/>
  <c r="I833" s="1"/>
  <c r="H741"/>
  <c r="G259"/>
  <c r="H461"/>
  <c r="G630"/>
  <c r="G120"/>
  <c r="H735"/>
  <c r="N915"/>
  <c r="H630"/>
  <c r="G243"/>
  <c r="I241"/>
  <c r="I238"/>
  <c r="I236" s="1"/>
  <c r="G734"/>
  <c r="M258"/>
  <c r="H828"/>
  <c r="H258"/>
  <c r="G119"/>
  <c r="G834" l="1"/>
  <c r="G833" s="1"/>
  <c r="H518"/>
  <c r="H517" s="1"/>
  <c r="H834"/>
  <c r="H738"/>
  <c r="G518"/>
  <c r="G517" s="1"/>
  <c r="G732"/>
  <c r="H732"/>
  <c r="H459"/>
  <c r="N912"/>
  <c r="K912"/>
  <c r="L912"/>
  <c r="J912"/>
  <c r="H117"/>
  <c r="J833"/>
  <c r="H836"/>
  <c r="H833" s="1"/>
  <c r="G915"/>
  <c r="H256"/>
  <c r="G241"/>
  <c r="G238"/>
  <c r="G236" s="1"/>
  <c r="H913"/>
  <c r="H914"/>
  <c r="I258"/>
  <c r="M914"/>
  <c r="M913"/>
  <c r="M256"/>
  <c r="G117"/>
  <c r="M912" l="1"/>
  <c r="H915"/>
  <c r="H912" s="1"/>
  <c r="I256"/>
  <c r="I914"/>
  <c r="I913"/>
  <c r="G258"/>
  <c r="I912" l="1"/>
  <c r="G256"/>
  <c r="G913"/>
  <c r="G914"/>
  <c r="G912" l="1"/>
</calcChain>
</file>

<file path=xl/sharedStrings.xml><?xml version="1.0" encoding="utf-8"?>
<sst xmlns="http://schemas.openxmlformats.org/spreadsheetml/2006/main" count="1225" uniqueCount="829">
  <si>
    <t>Разработка программы «Комплексное развитие систем коммунальной инфраструктуры муниципальных образований Краснодарского края на основе документов территориального планирования на 2011-2013 годы»</t>
  </si>
  <si>
    <t>Гулькевичское городское поселение</t>
  </si>
  <si>
    <t>Венцы-Заря сельское поселение</t>
  </si>
  <si>
    <r>
      <t>9.</t>
    </r>
    <r>
      <rPr>
        <b/>
        <sz val="7"/>
        <rFont val="Times New Roman"/>
        <family val="1"/>
        <charset val="204"/>
      </rPr>
      <t xml:space="preserve">     </t>
    </r>
    <r>
      <rPr>
        <b/>
        <sz val="14"/>
        <rFont val="Times New Roman"/>
        <family val="1"/>
        <charset val="204"/>
      </rPr>
      <t>Развитие экономики</t>
    </r>
  </si>
  <si>
    <t>9.1.</t>
  </si>
  <si>
    <t>Развитие малого и среднего предпринимательства</t>
  </si>
  <si>
    <t>9.2.</t>
  </si>
  <si>
    <t>Инвестиционное развитие</t>
  </si>
  <si>
    <t>9.2.1.</t>
  </si>
  <si>
    <t>9.2.2.</t>
  </si>
  <si>
    <t>9.2.3.</t>
  </si>
  <si>
    <t>9.2.4.</t>
  </si>
  <si>
    <t>9.3.</t>
  </si>
  <si>
    <t>Создание и развитие сети МФЦ</t>
  </si>
  <si>
    <t>10.1.</t>
  </si>
  <si>
    <t>Улучшение жилищных условий граждан, проживающих в сельской местности</t>
  </si>
  <si>
    <t>10.2.</t>
  </si>
  <si>
    <t>Развитие элитного семеноводства</t>
  </si>
  <si>
    <t>10.3.</t>
  </si>
  <si>
    <t>Поддержка племенного животноводства</t>
  </si>
  <si>
    <t>10.4.</t>
  </si>
  <si>
    <t>Поддержка малых форм хозяйствования</t>
  </si>
  <si>
    <r>
      <t>11.</t>
    </r>
    <r>
      <rPr>
        <b/>
        <sz val="7"/>
        <rFont val="Times New Roman"/>
        <family val="1"/>
        <charset val="204"/>
      </rPr>
      <t xml:space="preserve">  </t>
    </r>
    <r>
      <rPr>
        <b/>
        <sz val="14"/>
        <rFont val="Times New Roman"/>
        <family val="1"/>
        <charset val="204"/>
      </rPr>
      <t>Промышленность</t>
    </r>
  </si>
  <si>
    <t>11.1.</t>
  </si>
  <si>
    <t xml:space="preserve">Строительство новых промышленных объектов </t>
  </si>
  <si>
    <t>Сельские поселения Гулькевичского района:.
Комсомольское; 
Венцы-Заря</t>
  </si>
  <si>
    <t>Капитальный ремонт туалетов общеобразовательных учреждений: МБОУСОШ № 13 пос. Венцы, МБОУСОШ №14 с. Соколовского</t>
  </si>
  <si>
    <t>4.1.1.</t>
  </si>
  <si>
    <t>4.1.2.</t>
  </si>
  <si>
    <t>4.1.3.</t>
  </si>
  <si>
    <t>4.1.4.</t>
  </si>
  <si>
    <t>4.2.1.</t>
  </si>
  <si>
    <t>4.2.2.</t>
  </si>
  <si>
    <t>4.2.3.</t>
  </si>
  <si>
    <t>4.2.4.</t>
  </si>
  <si>
    <t>4.3.1</t>
  </si>
  <si>
    <t>4.3.3.</t>
  </si>
  <si>
    <t>4.3.2.</t>
  </si>
  <si>
    <t xml:space="preserve">Гулькевичское городское, Кубань, Венцы-Заря сельские поселения Гулькевичского района </t>
  </si>
  <si>
    <t>Оснащение оборудованием, текущий ремонт учреждений дополнительного образования детей: МБУ ДОД ДШИ г.Гулькевичи, МБУ ДОД ДМШ г.Гулькевичи, МБУ ДОД ДШИ п.Кубань, МБУ ДОД ДШИ п.Венцы</t>
  </si>
  <si>
    <t>ИТОГО КУЛЬТУРА</t>
  </si>
  <si>
    <t>Гулькевичское городское, Отрадо-Ольгинское, Скобелевское, Николенское, Кубань сельские поселения Гулькевичского района</t>
  </si>
  <si>
    <t>Газификация  населенных пунктов Гулькевичского района. Строительство подводящих газопроводов высокого давления второй категории к населенным пунктам Отрадо-Ольгинского сельского поселения
 (с. Новомихайловское), Скобелевского сельского поселения (хутора Журавлев, Спорный, Сергиевский), Николенского сельского поселения (хутора Орлов, Лебедев, Булгаков, Ивлев), сельского поселения Кубань 
(п. Мирный), Гулькевичского городского поселения (х.Лебяжий)</t>
  </si>
  <si>
    <t xml:space="preserve">Проектирование строительство трансформаторных подстанций 110/10 кВ. 2х25 МВТ (район АПСК "Г") </t>
  </si>
  <si>
    <t>Проектирование строительство трансформаторной подстанций 110/10 кВ. 2х25 МВТ (п.Красносельский)</t>
  </si>
  <si>
    <t>Реконструкция водопроводов и объектов водоотведения Гулькевичского, Гирейского, Красносельского городских и Отрадо-Ольгинского, Кубань, Венцы-Заря, Новоукраинского, Соколовского , Отрадо-Кубанского  сельских поселений Гулькевичского района</t>
  </si>
  <si>
    <r>
      <t>1.</t>
    </r>
    <r>
      <rPr>
        <b/>
        <sz val="7"/>
        <rFont val="Times New Roman"/>
        <family val="1"/>
        <charset val="204"/>
      </rPr>
      <t xml:space="preserve">    </t>
    </r>
    <r>
      <rPr>
        <b/>
        <sz val="14"/>
        <rFont val="Times New Roman"/>
        <family val="1"/>
        <charset val="204"/>
      </rPr>
      <t>Здравоохранение</t>
    </r>
  </si>
  <si>
    <t>ИТОГО коммунальное хозяйство</t>
  </si>
  <si>
    <t xml:space="preserve"> Социальные выплаты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t>
  </si>
  <si>
    <t>ИТОГО ОБЕСПЕЧЕНИЕ ДОСТУПНОСТИ ЖИЛЬЯ</t>
  </si>
  <si>
    <t>Разработка программы комплексного развития систем коммунальной инфраструктуры Гирейского городского поселения</t>
  </si>
  <si>
    <t>Разработка программы комплексного развития систем коммунальной инфраструктуры Гулькевиского городского поселения</t>
  </si>
  <si>
    <t>Разработка программы комплексного развития систем коммунальной инфраструктуры Краснсельского городского поселения Гулькевичского района</t>
  </si>
  <si>
    <t>Комсомольское сельское поселение Гулькевичского района</t>
  </si>
  <si>
    <t>Николенское сельское поселение Гулькевичского района</t>
  </si>
  <si>
    <t>Отрадо-Кубанское сельского поселение Гулькевичского района</t>
  </si>
  <si>
    <t>Отрадо-Ольгинское сельское поселение Гулькевичского района</t>
  </si>
  <si>
    <t>Новоукраинское сельское поселение Гулькевичского района</t>
  </si>
  <si>
    <t>Сельское поселение Кубань Гулькевичского района</t>
  </si>
  <si>
    <t>Скобелевское сельское поселение Гулькевичского района</t>
  </si>
  <si>
    <t>Соколовское сельское поселение Гулькевичского района</t>
  </si>
  <si>
    <t>Сельское поселение Союз Четырех Хуторов Гулькевичского района</t>
  </si>
  <si>
    <t>Тысячное сельское поселение Гулькевичского района</t>
  </si>
  <si>
    <t>Разработка программы комплексного развития систем коммунальной инфраструктуры сельского поселения Венцы-Заря Гулькевичского района</t>
  </si>
  <si>
    <t>Разработка программы комплексного развития систем коммунальной инфраструктуры Комсомольского сельского поселения  Гулькевичского района</t>
  </si>
  <si>
    <t>Разработка программы комплексного развития систем коммунальной инфраструктуры Николенского сельского поселения Гулькевичского района</t>
  </si>
  <si>
    <t>Разработка программы комплексного развития систем коммунальной инфраструктуры Новоукраинского сельского поселения Гулькевичского района</t>
  </si>
  <si>
    <t>Разработка программы комплексного развития систем коммунальной инфраструктуры Отрадо-Кубанского сельского поселения Гулькевичского района</t>
  </si>
  <si>
    <t>Разработка программы комплексного развития систем коммунальной инфраструктуры Отрадо-Ольгинского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</si>
  <si>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Кубань Гулькевичского района</t>
  </si>
  <si>
    <t>Разработка программы комплексного развития систем коммунальной инфраструктуры Пушкинского сельского поселения Гулькевичского района</t>
  </si>
  <si>
    <t>Разработка программы комплексного развития систем коммунальной инфраструктуры Скобелевского сельского поселения Гулькевичского района</t>
  </si>
  <si>
    <t>Разработка программы комплексного развития систем коммунальной инфраструктуры Соколовского сельского поселения Гулькевичского района</t>
  </si>
  <si>
    <t>Разработка программы комплексного развития систем коммунальной инфраструктуры сельского поселения Союз Четырех Хуторов Гулькевичского района</t>
  </si>
  <si>
    <t>Разработка программы комплексного развития систем коммунальной инфраструктуры Тысячного сельского поселения Гулькевичского района</t>
  </si>
  <si>
    <t>8.2.</t>
  </si>
  <si>
    <t>8.2.1.</t>
  </si>
  <si>
    <t>8.2.2.</t>
  </si>
  <si>
    <t>8.2.3.</t>
  </si>
  <si>
    <t>8.2.4.</t>
  </si>
  <si>
    <t>8.2.5.</t>
  </si>
  <si>
    <t>8.2.6.</t>
  </si>
  <si>
    <t>8.2.7.</t>
  </si>
  <si>
    <t>8.2.8.</t>
  </si>
  <si>
    <t>8.2.9.</t>
  </si>
  <si>
    <t>8.2.10.</t>
  </si>
  <si>
    <t>8.2.11.</t>
  </si>
  <si>
    <t>8.2.12.</t>
  </si>
  <si>
    <t>8.2.13.</t>
  </si>
  <si>
    <t>8.2.14.</t>
  </si>
  <si>
    <t>8.2.15.</t>
  </si>
  <si>
    <t>Подготовка земельных участков для реализации инвестиционных проектов (инвестиционные площадки)</t>
  </si>
  <si>
    <t>Подготовка бизнес-планов</t>
  </si>
  <si>
    <t>Участие в презентационных мероприятиях</t>
  </si>
  <si>
    <t>Сопровождение инвестиционного портала</t>
  </si>
  <si>
    <t>ИТОГО ЭКОНОМИКА</t>
  </si>
  <si>
    <t>10. Развитие АПК</t>
  </si>
  <si>
    <t>ИТОГО РАЗВИТИЕ АПК</t>
  </si>
  <si>
    <t>11.1.1.</t>
  </si>
  <si>
    <t>Строительство завода по производству изделий из ячеистого бетона автоклавного твердения в промышленной зоне
 г. Гулькевичи</t>
  </si>
  <si>
    <t>11.1.2.</t>
  </si>
  <si>
    <t>Красносельское и Гирейское городские поселения Гулькевичского района</t>
  </si>
  <si>
    <t>11.1.3.</t>
  </si>
  <si>
    <t>ОАО «Блок»: Реконструкция крытого цеха по выпуску плит безопалубочного формования. Реконструкция фабрики по производству инертных материалов</t>
  </si>
  <si>
    <t>11.2.1</t>
  </si>
  <si>
    <t>11.2.2</t>
  </si>
  <si>
    <t>11.2.3</t>
  </si>
  <si>
    <t>Капитальный ремонт пищеблоков общеобразовательных учреждений:  МБОУ СОШ № 4 г. Гулькевичи,  МБОУ СОШ  23 х.Тысячный</t>
  </si>
  <si>
    <t>Капитальный  ремонт общеобразовательных учреждений Гулькевичского района  - кровля, системы отопления, спортивные залы МАОУ СОШ № 1, 3 г.Гулькевичи, МБОУ СОШ № 2, 4, 5, 7 г.Гулькевичи, МБОУ СОШ № 6 х.Тельман, МБОУ СОШ №8 п.Комсомольский, МБОУ СОШ №9 с.Новоукраинское, МБОУ СОШ №10 п.Гирей, МБОУ СОШ №12 с.Майкопское, МБОУ СОШ №13 п.Венцы, МБОУ СОШ №14 с.Соколовское, МБОУ СОШ №16 п.Красеосельский, МБОУ СОШ №17 с.Отрадо-Ольгинское, МБОУ СОШ №19 ст.Скобелевская, МБОУ СОШ №22 п.Кубань, МБОУ СОШ №23 х.Тысячный, МБОУ СОШ №25 п.Ботаника</t>
  </si>
  <si>
    <t xml:space="preserve">Развитие системы дополнительного образования
</t>
  </si>
  <si>
    <t>Капитальный ремонт учреждений дополнительного образования детей МБДОУ ДОД ЦРТД иЮ, МБОУ ДОД ДЮСШ № 1</t>
  </si>
  <si>
    <t>2.3.1.</t>
  </si>
  <si>
    <t>2.4.1.</t>
  </si>
  <si>
    <t>2.4.2.</t>
  </si>
  <si>
    <t>2.4.3.</t>
  </si>
  <si>
    <t>Укрепление и модернизация материально-технической базы муниципальных учреждений дополнительного образования</t>
  </si>
  <si>
    <t>Укрепление и модернизация материально-технической базы муниципальных учреждений дошкольного образования</t>
  </si>
  <si>
    <t>Укрепление и модернизация материально-технической базы муниципальных учреждений общеобразовательных учреждений</t>
  </si>
  <si>
    <t>2.5.1.</t>
  </si>
  <si>
    <t>2.5.2.</t>
  </si>
  <si>
    <t>2.5.3.</t>
  </si>
  <si>
    <t>Курсы повышения квалификации работников дошкольных образовательных учреждений</t>
  </si>
  <si>
    <t>Курсы повышения квалификации работников общеобразовательных учреждений</t>
  </si>
  <si>
    <t>ОАО «Силикат»: Реконструкция автоклавного отделения, склада готовой продукции, весовой</t>
  </si>
  <si>
    <t>ИТОГО ПРОМЫШЛЕННОСТЬ</t>
  </si>
  <si>
    <t>ИТОГО ДОРОЖНОЕ ХОЗЯЙСТВО</t>
  </si>
  <si>
    <t>Капитальный ремонт и ремонт автомобильных дорог общего пользования местного значения</t>
  </si>
  <si>
    <t>Муниципальное образование Гулькевичский район, городские и сельские поселения Гулькевичского района</t>
  </si>
  <si>
    <t>ИТОГО ПРЕДУПРЕЖДЕНИЕ ЧС</t>
  </si>
  <si>
    <t>ИТОГО МОЛОДЕЖНАЯ ПОЛИТИКА</t>
  </si>
  <si>
    <t>Организация и проведение общественных работ</t>
  </si>
  <si>
    <t>ИТОГО ЗАНАТОСТЬ НАСЕЛЕНИЯ</t>
  </si>
  <si>
    <t>ИТОГО ПО ПРОГРАММЕ</t>
  </si>
  <si>
    <t xml:space="preserve">14. Молодежная политика </t>
  </si>
  <si>
    <t>14.1.</t>
  </si>
  <si>
    <t>14.2.</t>
  </si>
  <si>
    <t>14.3.</t>
  </si>
  <si>
    <t>14.4.</t>
  </si>
  <si>
    <t>14.5.</t>
  </si>
  <si>
    <t xml:space="preserve">15. Занятость населения </t>
  </si>
  <si>
    <t>15.1</t>
  </si>
  <si>
    <t>Сроки реализации</t>
  </si>
  <si>
    <t>ИТОГО ОБРАЗОВАНИЕ</t>
  </si>
  <si>
    <t>3.1.1.</t>
  </si>
  <si>
    <t>3.1.2.</t>
  </si>
  <si>
    <t>3.1.3.</t>
  </si>
  <si>
    <t>ИТОГО ФИЗИЧЕСКАЯ КУЛЬТУРА И СПОРТ</t>
  </si>
  <si>
    <t>Строительство биотехнологического завода по глубокой переработке 600 тонн зерна кукурузы в сутки на базе ООО «Крахмальный завод Гулькевичский»</t>
  </si>
  <si>
    <t>Строительство швейного цеха</t>
  </si>
  <si>
    <t>11.2.</t>
  </si>
  <si>
    <t>Реконструкция, модернизация существующих объектов промышленности</t>
  </si>
  <si>
    <t>Городские поселения Гулькевичского района</t>
  </si>
  <si>
    <t xml:space="preserve">Красносельское городское поселение Гулькевичского района </t>
  </si>
  <si>
    <t>12.Дорожное хозяйство</t>
  </si>
  <si>
    <t>12.1.</t>
  </si>
  <si>
    <t>13. Предупреждение ЧС</t>
  </si>
  <si>
    <t>13.1.</t>
  </si>
  <si>
    <t>Установка оборудования  и содержание МКУ «Единая дежурно-диспетчерская служба»</t>
  </si>
  <si>
    <t>13.2.</t>
  </si>
  <si>
    <t>Создание единой системы видеонаблюдения на территории МО Гулькевичский район, включая программное  обеспечение и обслуживание камер видеонаблюдения</t>
  </si>
  <si>
    <t>13.3.</t>
  </si>
  <si>
    <t>Установка видеокамер согласно типовому решению системы интеллектуального видеонаблюдения на территории МО Гулькевичский район</t>
  </si>
  <si>
    <t>13.4.</t>
  </si>
  <si>
    <t>Укрепление материально-технической базы ситуационного центра администрации МО Гулькевичский район (установка камер видеонаблюдения, прокладка кабеля для наращивания системы видеонаблюдения)</t>
  </si>
  <si>
    <t>13.5.</t>
  </si>
  <si>
    <t>Модернизация территориальной автоматизированной системы централизованного оповещения</t>
  </si>
  <si>
    <t xml:space="preserve">Мероприятия, направленные на гражданско-патриотическое воспитание </t>
  </si>
  <si>
    <t xml:space="preserve">Мероприятия, направленные на повышение творческого и интеллектуального развития молодых граждан </t>
  </si>
  <si>
    <t>Мероприятия, направленные на формирование здорового образа жизни</t>
  </si>
  <si>
    <r>
      <t>Мероприятия по организации трудовой занятости несовершеннолетних. Организация работы подростковых трудовых бригад</t>
    </r>
    <r>
      <rPr>
        <sz val="14"/>
        <rFont val="Times New Roman"/>
        <family val="1"/>
        <charset val="204"/>
      </rPr>
      <t xml:space="preserve"> </t>
    </r>
  </si>
  <si>
    <t xml:space="preserve">Мероприятия, направленные развитие молодежного туризма и активного отдыха </t>
  </si>
  <si>
    <t>1.5.1.</t>
  </si>
  <si>
    <t>1.3.1.</t>
  </si>
  <si>
    <t>1.3.2.</t>
  </si>
  <si>
    <t>2.2.1.</t>
  </si>
  <si>
    <t>Отрадо-Кубанское сельское поселение Гулькевичского района</t>
  </si>
  <si>
    <t>1.1.4.</t>
  </si>
  <si>
    <t>Гулькевичское городское поселение,  г.Гулькевичи, ул.Комсомольская, 165</t>
  </si>
  <si>
    <t>Гулькевичское городское поселение, г.Гулькевичи, ул. Комсомольская, 165</t>
  </si>
  <si>
    <t>ИТОГО ЗДРАВООХРАНЕНИЕ</t>
  </si>
  <si>
    <t>Оснащение медицинским технологическим оборудованием согласно табеля оснащения ЦРБ Гулькевичского района</t>
  </si>
  <si>
    <t>Гулькевичское городское поселение г.Гулькевичи, Комсомольская, 165</t>
  </si>
  <si>
    <t>Создание офиса врачей общей практики в селе Отрадо-Кубанское Гулькевичского района</t>
  </si>
  <si>
    <t>Реконструкция помещений под офис врача общей практики (на 3-х врачей) и амбулатории с дневным стационаром на 20 коек</t>
  </si>
  <si>
    <t>1.3.3</t>
  </si>
  <si>
    <t>сельское поселение Кубань Гулькевичского района</t>
  </si>
  <si>
    <t>Краевой бюджет</t>
  </si>
  <si>
    <t>Местный бюджет</t>
  </si>
  <si>
    <t>Внебюджетные средства</t>
  </si>
  <si>
    <t>1.1.</t>
  </si>
  <si>
    <t>Строительство и реконструкция учреждений здравоохранение</t>
  </si>
  <si>
    <t>1.1.1.</t>
  </si>
  <si>
    <t>1.1.3.</t>
  </si>
  <si>
    <t>Капитальный ремонт амбулатории села Майкопское</t>
  </si>
  <si>
    <t>Гулькевичское городское поселение, с.Майкопское</t>
  </si>
  <si>
    <t>Отрадо-Ольгинское сельское поселение Гулькевичского района, с.Отрадо-Ольгинское</t>
  </si>
  <si>
    <t>1.1.5.</t>
  </si>
  <si>
    <t>Капитальный ремонт Отрадо-Кубанской участковой больницы</t>
  </si>
  <si>
    <t>1.1.7.</t>
  </si>
  <si>
    <t xml:space="preserve">Капитальный ремонт фельдшерско-акушерских пунктов </t>
  </si>
  <si>
    <t>Сельские поселения Гулькевичского района</t>
  </si>
  <si>
    <t>Гулькевичское городское поселение, г.Гулькевичи</t>
  </si>
  <si>
    <t>1.2.</t>
  </si>
  <si>
    <t>Укрепление и модернизация материально-технической базы муниципальных учреждений здравоохранения</t>
  </si>
  <si>
    <t>Городские и сельские поселения Гулькевич-ского района</t>
  </si>
  <si>
    <t>1.2.1.</t>
  </si>
  <si>
    <t>Оснащение медицинским оборудованием и мебелью отделений центральной районной больницы: родильного дома, детской поликлиники и женской консультации, лечебного корпуса №2 (хирургия)</t>
  </si>
  <si>
    <t>1.2.2.</t>
  </si>
  <si>
    <t>1.2.3.</t>
  </si>
  <si>
    <t>Оснащение медицинским оборудованием и мебелью амбулатории села Майкопского</t>
  </si>
  <si>
    <t>Гулькевичское городское поселение с.Майкопское</t>
  </si>
  <si>
    <t>1.3.</t>
  </si>
  <si>
    <t>Создание офисов врачей общей практики</t>
  </si>
  <si>
    <t>Создание офиса врачей общей практики в хуторе Чаплыгин Гулькевичского района</t>
  </si>
  <si>
    <t>Сельское поселение  Союз Четырех Хуторов Гулькевичского района, х.Чаплыгин</t>
  </si>
  <si>
    <t>1.4.</t>
  </si>
  <si>
    <t>Популяризация здорового образа жизни населения</t>
  </si>
  <si>
    <t>Городские и сельские поселения Гулькевичского района</t>
  </si>
  <si>
    <t>ВСЕГО</t>
  </si>
  <si>
    <t>1.5.</t>
  </si>
  <si>
    <t>Создание благоприятных условий для привлечения медицинских и фармацевтических работников для работы в медицинских учреждениях Гулькевичского района</t>
  </si>
  <si>
    <t xml:space="preserve">Единовременные выплаты молодым врачам на жилищно-бытовые нужды </t>
  </si>
  <si>
    <t>1.5.2.</t>
  </si>
  <si>
    <t>Строительство жилого дома для врачей</t>
  </si>
  <si>
    <r>
      <t>2.</t>
    </r>
    <r>
      <rPr>
        <b/>
        <sz val="7"/>
        <rFont val="Times New Roman"/>
        <family val="1"/>
        <charset val="204"/>
      </rPr>
      <t xml:space="preserve">    </t>
    </r>
    <r>
      <rPr>
        <b/>
        <sz val="14"/>
        <rFont val="Times New Roman"/>
        <family val="1"/>
        <charset val="204"/>
      </rPr>
      <t>Образование</t>
    </r>
  </si>
  <si>
    <t>2.1.</t>
  </si>
  <si>
    <t>Строительство и реконструкция учреждений дошкольного образования</t>
  </si>
  <si>
    <t>2.1.1.</t>
  </si>
  <si>
    <t>2.1.2.</t>
  </si>
  <si>
    <t>Подготовка проектно-сметной документации на строительство дошкольного учреждения в с.Новоукраинское и реконструкцию МБДОУ № 2 г.Гулькевичи</t>
  </si>
  <si>
    <t>Гулькевичское городское и Новоукраинское сельское поселения Гулькевичского района</t>
  </si>
  <si>
    <t>2.1.3.</t>
  </si>
  <si>
    <t>Строительство  новых дошкольных учреждений:  в с.Новоукраинское на 280 мест; в г.Гулькевичи на 210 мест; в пос.Гирей на 160 мест, в с.Майкопское на 110 мест</t>
  </si>
  <si>
    <t>Новоукраинское сельское,  Гулькевичское и Гирейское городские поселения Гулькевичского района</t>
  </si>
  <si>
    <t>2.1.4.</t>
  </si>
  <si>
    <t>Реконструкция дошкольных учреждений: МБДОУ д/с № 2 г.Гулькевичи (20 мест); х.Духовский (40 мест);  ст.Скобелевская (40 мест)</t>
  </si>
  <si>
    <t>Гулькевичское городское поселение Гулькевичского района, сельские поселения  Гулькевичского района Венцы-Заря, Скобелевское</t>
  </si>
  <si>
    <t>2.2.</t>
  </si>
  <si>
    <t xml:space="preserve">Строительство и реконструкция учреждений общего образования </t>
  </si>
  <si>
    <t>Гулькевичское городское и Тысячное сельское поселения  Гулькевичского района</t>
  </si>
  <si>
    <t>2.2.2.</t>
  </si>
  <si>
    <t>Капитальный ремонт спортивных залов общеобразовательных учреждений: МАОУ СОШ № 3, МБОУ СОШ № 4 МБОУ СОШ № 5, МБОУ СОШ № 7 г.Гулькевичи, МБОУ СОШ № 15 с.Отрадо-Кубанское</t>
  </si>
  <si>
    <t xml:space="preserve">Гулькевичское городское и Отрадо-Кубанское сельское поселения Гулькевичского района  </t>
  </si>
  <si>
    <t>2.2.3.</t>
  </si>
  <si>
    <t>Сельские поселения Венцы-Заря  и Соколовское Гулькевичского района</t>
  </si>
  <si>
    <t>2.2.4.</t>
  </si>
  <si>
    <t>2.3.</t>
  </si>
  <si>
    <t>Гулькевичское городское поселение  Гулькевичского района</t>
  </si>
  <si>
    <t>2.4.</t>
  </si>
  <si>
    <t>Укрепление и модернизация материально-технической базы муниципальных учреждений образования</t>
  </si>
  <si>
    <t>2.5.</t>
  </si>
  <si>
    <t>Подготовка и переподготовка кадров муниципальных учреждений образования</t>
  </si>
  <si>
    <r>
      <t>3.</t>
    </r>
    <r>
      <rPr>
        <b/>
        <sz val="7"/>
        <rFont val="Times New Roman"/>
        <family val="1"/>
        <charset val="204"/>
      </rPr>
      <t xml:space="preserve">    </t>
    </r>
    <r>
      <rPr>
        <b/>
        <sz val="14"/>
        <rFont val="Times New Roman"/>
        <family val="1"/>
        <charset val="204"/>
      </rPr>
      <t>Физическая культура и спорт</t>
    </r>
  </si>
  <si>
    <t>3.1.</t>
  </si>
  <si>
    <t>Строительство и реконструкция муниципальных спортивных сооруженийучреждений</t>
  </si>
  <si>
    <r>
      <t>Капитальный ремонт спортивного комплекса «Молодость»</t>
    </r>
    <r>
      <rPr>
        <sz val="12"/>
        <rFont val="Calibri"/>
        <family val="2"/>
        <charset val="204"/>
      </rPr>
      <t xml:space="preserve"> </t>
    </r>
  </si>
  <si>
    <t>Соколовское сельское поселение Гулькевичского района, с.Соколовское</t>
  </si>
  <si>
    <t>Капитальный ремонт плоскостных спортивных сооружений у спорткомплекса «Звездный»</t>
  </si>
  <si>
    <t>Гулькевичское городское поселение Гулькевичского района, г.Гулькевичи</t>
  </si>
  <si>
    <t>Капитальный ремонт стадиона «Венец»</t>
  </si>
  <si>
    <t>Гулькевичское городское поселение  г.Гулькевичи</t>
  </si>
  <si>
    <t>3.2.</t>
  </si>
  <si>
    <t>Укрепление и модернизация материально-технической базы муниципальных спортивных учреждений</t>
  </si>
  <si>
    <t>3.3.</t>
  </si>
  <si>
    <t>Строительство и обустройство многофункциональных спортивных площадок</t>
  </si>
  <si>
    <t>3.4.</t>
  </si>
  <si>
    <t>Участие сборных команд муниципального образования в чемпионатах и первенствах Краснодарского края по культивируемым видам спорта</t>
  </si>
  <si>
    <t>4. Культура</t>
  </si>
  <si>
    <t>4.1.</t>
  </si>
  <si>
    <t>Развитие муниципальных культурно-досуговых учреждений</t>
  </si>
  <si>
    <t>Поддержка фестивальной деятельности, проведение социально-значимых культурно-досуговых мероприятий, участие в конкурсах на различных уровнях</t>
  </si>
  <si>
    <t>Реализация проектов, направленных на пропаганду книги и чтения</t>
  </si>
  <si>
    <t>Стимулирование работников культуры на повышение качества предоставляемых услуг путем утверждения номинации «Лучший работник культуры», «лучший коллектив самодеятельного творчества</t>
  </si>
  <si>
    <t>4.2.</t>
  </si>
  <si>
    <t>Укрепление и модернизация материально-технической базы муниципальных учреждений культуры</t>
  </si>
  <si>
    <t>Комплектование библиотечных фондов МБУК «МЦРБ муниципального образования Гулькевичский район»</t>
  </si>
  <si>
    <t xml:space="preserve">Капитальный ремонт зданий 16 муниципальных учреждений культуры городских и сельских поселений Гулькевич-ского района (домов культуры и клубов) </t>
  </si>
  <si>
    <t>Городские и сельские поселения Гулькевичскго района</t>
  </si>
  <si>
    <t>Строительство павильона МБУК «Историко-краеведческий музей муниципального образования Гулькевичский район»</t>
  </si>
  <si>
    <t>Материально-техническое оснащение муниципальных учреждений культуры, приобретение музыкального оборудования, сценических костюмов  (21 учреждение)</t>
  </si>
  <si>
    <t>4.3.</t>
  </si>
  <si>
    <t>Создание и развитие детских школ искусств</t>
  </si>
  <si>
    <t>Строительство нового здания детской музыкальной школы на 600 учащихся</t>
  </si>
  <si>
    <t>Поддержка молодых дарований</t>
  </si>
  <si>
    <t>4.4.</t>
  </si>
  <si>
    <t>Модернизация и текущий ремонт кинозалов МАУК ЦДК «Зодиак»</t>
  </si>
  <si>
    <t>4.5.</t>
  </si>
  <si>
    <t>Подготовка, переподготовка, повышение квалификации кадров муниципальных учреждений культуры</t>
  </si>
  <si>
    <t>Городские и сельские поселения Гулькевичско-го района</t>
  </si>
  <si>
    <t>5.Топливно-энергетический комплекс</t>
  </si>
  <si>
    <t>5.1.</t>
  </si>
  <si>
    <t>5.2.</t>
  </si>
  <si>
    <t>Реконструкция и строительство объектов электроснабжения</t>
  </si>
  <si>
    <t>5.2.1.</t>
  </si>
  <si>
    <t>Гулькевичское городское поселение Гулькевичского района</t>
  </si>
  <si>
    <t>5.2.2.</t>
  </si>
  <si>
    <t>Красносельское городское поселение Гулькевичского района</t>
  </si>
  <si>
    <t>5.2.4.</t>
  </si>
  <si>
    <t>Реконструкция КТП-123, реконструкция ВЛ-0,4 кВ</t>
  </si>
  <si>
    <t>5.2.5.</t>
  </si>
  <si>
    <t>Реконструкция КТП-Ж1-105 и КТП-Ж1 -110, реконструкция ВЛ-0,4 кВ</t>
  </si>
  <si>
    <t>5.2.6.</t>
  </si>
  <si>
    <t>Реконструкция КТП-58, реконструкция ВЛ-0,4 кВ</t>
  </si>
  <si>
    <t>Гирейское городское поселение Гулькевичского района</t>
  </si>
  <si>
    <t>5.2.7.</t>
  </si>
  <si>
    <t>Реконструкция РП-215, с заменой на КТПП, реконструкция ВЛ-0,4 кВ</t>
  </si>
  <si>
    <t>ИТОГО ТОПЛИВНО-ЭНЕРГЕТИЧЕСКИЙ КОМПЛЕКС</t>
  </si>
  <si>
    <t>6. Жилищно-коммунальное хозяйство</t>
  </si>
  <si>
    <t>6.1. Коммунальное хозяйство</t>
  </si>
  <si>
    <t>6.1.1.</t>
  </si>
  <si>
    <t>6.1.2.</t>
  </si>
  <si>
    <t>Реконструкция и строительство объектов теплоснабжения</t>
  </si>
  <si>
    <t>6.1.2.1</t>
  </si>
  <si>
    <t xml:space="preserve">Децентрализация системы отопления многоквартирных домов по ул.Советская с.Пушкинское: перевод на автономные источники теплоснабжения </t>
  </si>
  <si>
    <t>Пушкинское сельское поселение Гулькевичского района</t>
  </si>
  <si>
    <t xml:space="preserve"> </t>
  </si>
  <si>
    <t>6.2. Благоустройство</t>
  </si>
  <si>
    <t>6.2.1.</t>
  </si>
  <si>
    <t xml:space="preserve">Строительство, реконструкция, капитальный ремонт, ремонт, содержание тротуаров населенных пунктов  поселений </t>
  </si>
  <si>
    <t>6.2.2.</t>
  </si>
  <si>
    <t>Строительство и обустройство детских игровых площадок</t>
  </si>
  <si>
    <t>6.2.3.</t>
  </si>
  <si>
    <t>Модернизация системы наружного освещения. Реконструкция и ремонт уличного освещения городских и сельских поселений Гулькевичского района</t>
  </si>
  <si>
    <t>ИТОГО:</t>
  </si>
  <si>
    <t>ИТОГО благоустройство</t>
  </si>
  <si>
    <t>ИТОГО ЖКХ</t>
  </si>
  <si>
    <r>
      <t>7.</t>
    </r>
    <r>
      <rPr>
        <b/>
        <sz val="7"/>
        <rFont val="Times New Roman"/>
        <family val="1"/>
        <charset val="204"/>
      </rPr>
      <t xml:space="preserve">     </t>
    </r>
    <r>
      <rPr>
        <b/>
        <sz val="14"/>
        <rFont val="Times New Roman"/>
        <family val="1"/>
        <charset val="204"/>
      </rPr>
      <t>Обеспечение доступности жилья</t>
    </r>
  </si>
  <si>
    <t>7.1.</t>
  </si>
  <si>
    <r>
      <t>8.</t>
    </r>
    <r>
      <rPr>
        <b/>
        <sz val="7"/>
        <rFont val="Times New Roman"/>
        <family val="1"/>
        <charset val="204"/>
      </rPr>
      <t xml:space="preserve">     </t>
    </r>
    <r>
      <rPr>
        <b/>
        <sz val="14"/>
        <rFont val="Times New Roman"/>
        <family val="1"/>
        <charset val="204"/>
      </rPr>
      <t>Архитектура и градостроительство</t>
    </r>
  </si>
  <si>
    <t>8.1.</t>
  </si>
  <si>
    <t>Подготовка документов территориального планирования.  Внесение изменений в схему территориального планирования</t>
  </si>
  <si>
    <t>в том числе</t>
  </si>
  <si>
    <t>План</t>
  </si>
  <si>
    <t>Факт</t>
  </si>
  <si>
    <t>№ п/п</t>
  </si>
  <si>
    <t>Наименование мероприятия (объекты)¹</t>
  </si>
  <si>
    <t>Объем финансирования, тыс. руб.</t>
  </si>
  <si>
    <t>Наименование поселения</t>
  </si>
  <si>
    <t>Примечание²</t>
  </si>
  <si>
    <t>ИТОГО</t>
  </si>
  <si>
    <t>МЦП «Врачебные кадры»: единовременные выплаты на жилищно-бытовые нужды в размере 500 тыс. руб. при заключении трудового договора сроком на 10 лет, в размере 250 тыс. рублей при заключении дополнительного соглашения к трудовому договору сроком на 6 лет. Вновь принято на работу в учреждения здравоохранения 7 врачей, то позволило улучшить показатель обеспеченности врачебныи кадрами на 4%.</t>
  </si>
  <si>
    <t>мероприятие выполнено в запланированном объеме, финансирование меры осуществлялось в рамках  реализации КЦП «Развитие образования в Краснодарском крае на 2011-2015 годы», ДМЦП «Комплексные меры по охране здоровья учащихся и работников, обеспечению безопасности, улучшению материально-технической базы общеобразовательных учреждений в муниципальном образовании Гулькевичский район» на 2009 – 2013 г.г., что позволило повысить уровень противопожарной и антитеррористической безопасности</t>
  </si>
  <si>
    <t>мероприятие выполнено в запланированном объеме: в 2013г. в ЗМР г.Гулькевичи построена спортивная площадка, оборудована и введена в эксплуатацию, что позволило дополнительно увеличить число занимающихся спортом на 250 человек.</t>
  </si>
  <si>
    <t>выполнено в рамках ДМЦП "Развитие культуры муниципального образования Гулькевичский район на 2012-2014 годы». Творческие коллективы приняли участие в 55-ти конкурсах различных уровней, повысилось качество культурно-массовых мероприятий. Всего  проведено 10511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</si>
  <si>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2013 году организованно проведение мероприятия"Библио-ночь", направленное на пропаганду книги и чтения</t>
  </si>
  <si>
    <r>
      <t>выполнено в рамках ДМЦП "Развитие культуры</t>
    </r>
    <r>
      <rPr>
        <sz val="14"/>
        <rFont val="Calibri"/>
        <family val="2"/>
        <charset val="204"/>
      </rPr>
      <t xml:space="preserve"> </t>
    </r>
    <r>
      <rPr>
        <sz val="12"/>
        <rFont val="Times New Roman"/>
        <family val="1"/>
        <charset val="204"/>
      </rPr>
      <t>муниципального образования Гулькевичский район на 2012-2014 годы». В 2013 году премией "Лучший работник культуры" награждено 10 работников культуры</t>
    </r>
  </si>
  <si>
    <t>в виду недостактка средств в бюджете городских и сельских поселений мероприятие профинансировано не полном объеме (30,8%)</t>
  </si>
  <si>
    <t>выполнено в полном объеме в рамках ДМЦП "Развитие культуры муниципального образования Гулькевичский район на 2012-2014 годы», стипендию в 2013г. получили 10 лучших учащихся школ дополнительного образования</t>
  </si>
  <si>
    <t>выполнено в пределах финансирования из местного бюджета и внебюджетных источников</t>
  </si>
  <si>
    <t xml:space="preserve">мероприятие не выполнено в связи с отсутствием средств у инвестора. </t>
  </si>
  <si>
    <t xml:space="preserve">мероприятие не выполнено в связи с тем, что не включено в перечень мероприятий КЦП   </t>
  </si>
  <si>
    <t xml:space="preserve">мероприятие выполнено за счет средств ОАО "НЭСК-электросети". В результате чего улучшилось качество электроснабжения жителей п.Красносельский </t>
  </si>
  <si>
    <t xml:space="preserve">мероприятия в 2013 году профинасировано за счет внебюджетных источников в запланированном объеме. В ходе проведенных мероприятий заменены более 10 км водопроводных сетей и 300 м сетей водоотведения. Результатом стало уменьшение количества аварий на сетях водоснабжения, что улучшило качество предоставления коммунальных услуг на территориии Гулькевичского района. Так же отмечено снижение суммарного объема утечек в целом по предприятию МП "Водоканал", это является неоспоримым положительным эффектом.  </t>
  </si>
  <si>
    <t xml:space="preserve">мероприятия в 2013 году профинасировано за счет внебюджетных источников в запланированном объеме. Осуществлен монтаж двух блочных модульных котельных на территории с. Пушкинское. Осуществлен перевод систем отопления квартир 7 многоквартирных домов на автономные источники тепла. Повысилось качество предоставление коммунальной услуги теплоснабжения. Уменьшились затраты теплоснабжающего предприятия на энергоносители, что имеет не малую роль в функционировании предприятия. Для населения уменьшилась общая сумма платы за коммунальные услуги. </t>
  </si>
  <si>
    <t xml:space="preserve">мероприятие реализовано в полном объеме за счет средств местного бюджета. В 2013 г. выполнялись работы по капитальному ремонту (прокладке) тротуаров общественных мест. Данные мероприятия позволили улучшить архитектурный облик населенных пунктов Гулькевичского района, повысить его привликательность для населения, облегчить доступ к общественным местам маломобильным гражданам, а также гражданам пожилого возраста и инвалидам. </t>
  </si>
  <si>
    <t>за 2013 г. получили субсидии на приобретение жилья - 1 семья (Гулькевичское гор. поселение)
 В графу «краевой бюджет» включены также средства федерального бюджета</t>
  </si>
  <si>
    <t>причиной невыполнения мероприятия в запланированные сроки послужило отсутствие средств в бюджете поселения, срок реализации будут перенесены на 2015г.</t>
  </si>
  <si>
    <t>в рамках МЦП поддержки малого и среднего предпринимательства в МО Гулькевичский район на 2012-2014 годы на мероприятия по субсидированию части затрат СМП на ранней стадии деятельности в части приобретения основных средств направлено 783 тыс. руб. из средств краевого и местного бюджетов: оказана поддержка 4 предпринимателям,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1,7 млн. руб. средств местного бюджета.</t>
  </si>
  <si>
    <t>мероприятие реализовано в полном объеме . В 2013 году за счет средства местного бюджета подготовлены 28 земельных участков для реализации инвестиционных проектов (инвестиционные площадки)</t>
  </si>
  <si>
    <t>мероприятие реализовано в полном объеме.  При проведении процедуры торгов была достигнута экономия денежных средств. За счет средств местного бюджета подготовлены 3 бизнес-плана инвестиционных проектов (строительство швейного цеха, строительство торгового центра, строительство детского развекательного комплекса с объектами общественного питания), котроые были представлены на XII международном инвестиционном форуме "Сочи 2013"</t>
  </si>
  <si>
    <t>мероприятие реализовано в полном объеме, при проведении процедуры торгов была достигнута экономия бюджетных средств. Участие в XII международном инвестиционном форуме "Сочи 2013"</t>
  </si>
  <si>
    <t>мероприятие реализовано в полном объеме за счет средств местного бюджета. На инвестиционном портале еженедельно размещается информация в сфере инвестиционного развития федерального, краевого и муниципального уровня</t>
  </si>
  <si>
    <t>В 2013 году МКУ МФЦ стал осуществлять деятельность в новом благоусторенном здании с организованным подъездом и стоянкой для автомобилей. В 2013 годуъ за получением государственных муниципальных услуг обратилось и получили таковые 47,5 тыс. чел., что на 500 чел. больше соответствующего периода 2012г.</t>
  </si>
  <si>
    <t>согласно ФЦП "Социальное  развитие села до 2013 года" улучшили свои жилищныеусловия 7 семей молодых специалистов, проживающих в сельской местности.Сумма полученных субсидий составила 6755 тыс. руб. что на 18,6% больше 2012 года</t>
  </si>
  <si>
    <t>согласно государственной программе и мероприятиям по развитию животноводства в части субсидирования затрат наприобретение племенного поголовья, субсидии на поддержку племенного животноводства полученно меньше запланированного на 60% в связи с не осуществлением запланированного приобретения племенного поголовья свиней в ЗАО "Племзавод Гулькевичский"</t>
  </si>
  <si>
    <t>согласно КЦП "Развитие малых форм хозяйствования в АПК на территории Краснодарского края на 2012-2015гг" получено субсидий в 2013г на возмещение части затрат по строительству теплиц для выращивания овощей на 15% больше 2012 г., в связи с этим увличилось производство овощей на 11,3% к 2012г.</t>
  </si>
  <si>
    <t>по генеральному плану зона местоположения земельного участка не соответствовала заявленному объекту. Для получения разрешения на строительство требовалось внесение изменений в градостроительную документацию, что скзалось на перенос начала реализации проекта на более поздний срок и снижение объемов финансирования.</t>
  </si>
  <si>
    <t xml:space="preserve">техническое задание к заявке на открытие кредитной линии находится на экспертизе во Внешэкономбанке, в связи с чем реализация проекта в 2013 году не началась (ожидалось завершение рассмотрения заявки и получение кредитных средств к концу 3 квартала 2013г.) </t>
  </si>
  <si>
    <t xml:space="preserve">оформление земельно-разрешительной документации не было завершено в 2013 году, так как была необходимость внесения изменений в градостроительную документацию. 28.01.2014г. земельный участок площадью 1049 кв.м предоставлен с торгов Кондрашовой С.Н. для реализации данного проекта </t>
  </si>
  <si>
    <t>мероприятие реализовано частично в связи с недостатком денежных средств у инвестора для его финансирования</t>
  </si>
  <si>
    <t xml:space="preserve">мероприятие реализовано в запланированном объемеза счет средств инвестора </t>
  </si>
  <si>
    <t>реализация мероприятий в 2013 году осуществлена за счет краевого и местного бюджетов в пределах выделенных средств. В результате реализации мероприятий в городских и сельских населенных пунктах Гулькевичского райогна отремонтировано 25,8 км дорог и тротуаров</t>
  </si>
  <si>
    <t>в рамках реализации МЦП «Безопасный район» на 2011-2014 годы. Установлены 14 АПК видеоконтроля и видеофиксации, что в дальнейшем позволит снизить количество дорожно-транспортных происшествий.</t>
  </si>
  <si>
    <t>в связи с недостатком средств в бюджете финансирование мероприятия планируется осуществить в 2014 году</t>
  </si>
  <si>
    <t>недостаток денежных средств в бюджете</t>
  </si>
  <si>
    <t>мероприятие профинансировано из местного бюджета в пределах выделенных средств. Организовано проведение спрортивных соревнований, профилактических акций, лекций. Всего в 2013 году проведено 106 мероприятий, в корторых приняли участие 5175 чел.</t>
  </si>
  <si>
    <t>мероприятие выполнено в пределах средств, выделенных из средств местного бюджета на организацию трудовой деятельности несовершеннолетних в возрасте от 14 до 18 лет. За 2013 год трудоустроено 922 чел.</t>
  </si>
  <si>
    <t>мероприятие выполнено в полном объеме. Организованы туристические походы, соревнования, оздоровительные лагери. Всего в 2013 году проведено 40 мероприятий, в которых приняли участие 1398 человек.</t>
  </si>
  <si>
    <t>в рамках государственной программы по организации и проведению общественных работ и КЦП "Содействие занятости населения КК на 2011-2013гг."на оплачиваемые общественные работыв 2013 году трудоустоено 276 человек из числа безработных граждан</t>
  </si>
  <si>
    <t>в рамках ВЦП поддержки малого и среднего предпринимательства в МО Гулькевичский район на 2014г. на мероприятия по субсидированию части затрат СМП на ранней стадии деятельности в части приобретения основных средств направлено 800 тыс. руб. из средств краевого и местного бюджетов: оказана поддержка 3 ИП, ставшим на налоговый учет в ранние сроки. На участие в краевых выставочно-ярмарочных мероприятиях, форумах, общероссийских и международных выставках, конкурсах, подготовку презентационных материалов использовано 2,348  млн. руб. средств местного бюджета.</t>
  </si>
  <si>
    <t>согласно государственной программе и мероприятиям по развитию растениеводства в части поддержки элитного семеноводства на приобретение элитных семян получено  средств в 4 раза меньше против запланированного  по причине того, что в министерстве сельского хозяйства РФ не были предусмотрены субсидии на элитные семена картофеля</t>
  </si>
  <si>
    <t>мероприятияе выполнено частично, финансирование из краевого бюджета и внебюджетных источников - в пределах выделенных средств</t>
  </si>
  <si>
    <t>в рамках государственной программы по организации и проведению общественных работ и ВЦП "Содействие занятости населения КК на 2014-2016гг."на оплачиваемые общественные работыв 2014 году трудоустоено 252 человека из числа безработных граждан</t>
  </si>
  <si>
    <t>выполнено в рамках Постановления администрации муниципального образования «Об утверждении перечня мероприятий по реализации государственной политики в области культуры на территории муниципального образования Гулькевичский район на 2014 год».Творческие коллективы приняли участие в 56-ти конкурсах различных уровней,  проведено 10778 мероприятий</t>
  </si>
  <si>
    <t>выполнено в запланированном объеме. Библиотеками поселений осуществлена подписка на периодические издания, что позволяет улучшить качество библиотечных услуг. В 2014 году организованно проведение мероприятия"Библионочь", направленное на пропаганду книги и чтения, «По волнам памяти», проведен краевой семинар-практикум</t>
  </si>
  <si>
    <t>в 2014 году премией "Лучший работник культуры" награждено 10 работников культуры</t>
  </si>
  <si>
    <t>мероприятие профинансировано из бюджетов городских  и сельских поселений в пределах выделенных средств - 60,8% от запланированного объема. Объем расходов из внебюджетных источников превысил плановые значения в 5 раз, что связано с расширением внебюджетной деятельности учреждений культуры</t>
  </si>
  <si>
    <t>выполнено в пределах выделенных из бюджета средств.В 2014 году библиотечный фонд увеличился на 9,2% к уровню 2013 года</t>
  </si>
  <si>
    <t>мероприятие выполнено в пределах выделенных средств из краевого и местного бюжетов, проиведен капитальный ремонт систем отопления, автоматической пожарной сигнализации, водоснабжения и санузлов в 3-х учреждениях культуры, завершены работы по ремонту зрительного зала МБУК КДЦ "Лукоморье". В 2015 году учреждениями культуры поданы заявки на участие в Государственной программе «Развитие культуры» для осуществления капитальных ремонтов зданий.</t>
  </si>
  <si>
    <t>ввиду недостатка средст в бюджете муниципального образованияГулькевичский район, сроки реализации мероприятия( строительство) перенесены на 2016 год</t>
  </si>
  <si>
    <t>ввиду недостатка средств местного бюджета, сроки реализации мероприятия перенесены на на более поздние сроки</t>
  </si>
  <si>
    <t>мероприятие выполнено в пределах выделенных средств из краевого и местного бюжетов. Приобретены музыкальные инструменты, мебель, офисная техника, произведен ремонт кровли МБОУ ДОД ДМШ г.Гулькевичи</t>
  </si>
  <si>
    <t>выполнено в полном объеме, в 2014г. Стипендиатами стали 10 лучших учащихся школ дополнительного образования</t>
  </si>
  <si>
    <t>мероприятие профинансировано в пределах имеющихся средств МАУК ЦДК "Зодиак". В 2014 году проведена замена экрана, приобретено сценическое и звуковое оборудование</t>
  </si>
  <si>
    <t>за счет средств бюджета МО Гулькевичский район и внебюджетных средств (собственных средств учреждений культуры) в 2014 году обучение прошли 90 работников учреждений культуры и дополнительного образования</t>
  </si>
  <si>
    <t>49,2</t>
  </si>
  <si>
    <t>финансирование мероприятия осуществлялось за счет средств местного бюджета в пределах выделенных средств. Проведены мероприятия: концертно-развлекательные программы посвященные Дню России; Митинг посвященный "Дню Памяти и скорби", освобождению г. Гулькевичи от немецко-фашистских захватчиков, День Победы; месячник оборонно-патриотической и военно-патриотической работы, акции, круглые столы и спортивные мероприятия; Автопробег по местам боевой славы, посвященные Дню защитника Отечества; фестиваль героико-патриотической песни "Пою мое Отечество" и др.</t>
  </si>
  <si>
    <t>120</t>
  </si>
  <si>
    <t>мероприятие профинансировано из местного бюджета в пределах выделенных средств. В 2014 году проведены мероприятия: акции в рамках Международного дня борьбы с наркоманией, "Антитабак"; тематические программы "Здоровый образ жизни", спортивные мероприятия с беседой "Ваше отношение к здоровому образу жизни", молодежный фестиваль уличных видов спорта и дворовых игр "Здоровое поколение", соревнования по футболу, автопробег "Мы выбираем жизнь" и другие акции, тематические программы, викторины, лектории</t>
  </si>
  <si>
    <t>2429,5</t>
  </si>
  <si>
    <t>мероприятие по организации трудовой деятельности несовершеннолетних в возрасте от 14 до 18 лет выполнено за счет средств местного бюджета в запланированном объеме. За 2014 год - трудоустроено 1020 чел.</t>
  </si>
  <si>
    <t>428,2</t>
  </si>
  <si>
    <t>мероприятие выполнено в полном объеме. Организованы туристические походы, соревнования, оздоровительные лагери. Всего в 2014 году проведено 98 мероприятий, в которых приняли участие 3628 человек.</t>
  </si>
  <si>
    <t>Капитальный ремонт автомобильных дорог общего пользования Гулькевичского городского поселения (ул.Горького от ул. Комсомольской до ул. Короткова, Кирова  от ул. Привокзальной до ул. Симонова, ул. Некрасова от ул. Привокзальной до ул. Короткова,   ул. Садовой  с.Майкопское)</t>
  </si>
  <si>
    <t>в виду отстутствия средств у инвестора реализация мероприятия перенесены на 2015 год</t>
  </si>
  <si>
    <t>мероприятие реализовано в полном объеме, при проведении процедуры торгов была достигнута значительная  экономия бюджетных средств. Участие в XIII международном инвестиционном форуме "Сочи 2014"</t>
  </si>
  <si>
    <t>мероприятие реализовано в полном объеме. За счет средств местного бюджета подготовлены 15 бизнес-планов инвестиционных проектов, представленных на XIII международном инвестиционном форуме "Сочи 2014"</t>
  </si>
  <si>
    <t>мероприятие реализовано в полном объеме, завершена реконструкция автоклавного отделения склада готовой продукции</t>
  </si>
  <si>
    <t xml:space="preserve">мероприятия по разработке программы комплексного развития систем коммунальной инфраструктуры поселения будут реализованы в 2015 году </t>
  </si>
  <si>
    <t>запланированные мероприятия не выполнены в связи с тем что в настоящее время  на территори МО Гулькевичский район ведется работа по внесению изменений в генеральные планы 11 городских и сельских поселений. Планирется завершение работ во II квартале 2015г. Внесение изменений в СТП района возможно только после утвержденных изменений внесенных в генеральные планы. Завершение работ планируется к концу 2015года.</t>
  </si>
  <si>
    <t xml:space="preserve">                           Информация о реализации мероприятий, утвержденных Программой социально-экономического развития </t>
  </si>
  <si>
    <t xml:space="preserve">реализация мероприятия осуществлялась за счет средств краевого и местного бюджетов, а также за счет внебюджетных источников, при этом из внебюджетных источников (средства МП "Водоканал") было выделено в 2,5 раза больше запланированного. Все это позволило провести работы по замене водонапорных башен, трубопроводов, инженерного оборудования, что в конечном итоге привело к уменьшению объема неучтенных потерь воды (утечек) и улучшения качества предоставления коммунальной услуги холодного водоснабжения в целом   </t>
  </si>
  <si>
    <t>в 2014 году на мероприятия по землеустройству и землепользованию выделено 110, тыс. руб., на подготовку землеустроительной документации 800,0 тыс. руб.</t>
  </si>
  <si>
    <t>Реконструкция автодороги по ул. Короткова от ул.Торговой до ул. Октябрьской в Гулькевичском городском поселении</t>
  </si>
  <si>
    <t>12.1.1</t>
  </si>
  <si>
    <t>12.1.2</t>
  </si>
  <si>
    <t>12.1.3</t>
  </si>
  <si>
    <t>Капитальный ремонт автомобильных дорог общего пользования Николенского сельского поселения (х.Вербовый ул.Заречная от дома № 381 до дома № 401)</t>
  </si>
  <si>
    <t>Капитальный ремонт автомобильных дорог общего пользования Новоукраинского сельского поселения (с.Новоукраинское, ул.Дорожная 500 м (от ул.Подгорной до МТФ № 2); ул.Красная 210 м (от ул.Красной до СТФ); ул.Прикубанская 450 м (от ул.Красной до ул.Подлесной); ул.Свободы 750 м; ул.Октябрьская 650 м; ул.Прикубанская 400 м; ул.Школьная 120 м; тротуар по ул.Красной: от ул.Мичурина до ул.Родниковская 250 м;  от ул.Первомайская до ул.Мира 300 м)</t>
  </si>
  <si>
    <t>12.1.4</t>
  </si>
  <si>
    <t>12.1.5</t>
  </si>
  <si>
    <t xml:space="preserve">Капитальный ремонт автомобильных дорог общего пользования Гирейского городского поселения (ул. 8 Марта от ул. Заводская до ул. Ленина, ул. Восточной от  дома №5 до дома № 14, ул. Октябрьская от  дома №2 доул. Почтовой, пер. Тихий от  ул. Ленина до ул. Школьной, ул. Лермонтова)                                                                      </t>
  </si>
  <si>
    <t xml:space="preserve">Капитальный ремонт  автомобильных дорог общего пользования Красносельского сельского  поселения (ул. Кооперативная, ул. 60 лет СССР, ул. Почтовая, ул. Школьная, ул. Лесная) </t>
  </si>
  <si>
    <t>Гиреское городское поселение Гулькевичского района</t>
  </si>
  <si>
    <t>12.1.6</t>
  </si>
  <si>
    <t>12.1.7</t>
  </si>
  <si>
    <t>Капитальный ремонт автомобильных дорог общего пользования  сельского поселения Венцы-Заря (ул. Пионерская п. Венцы, ул. Комсомольская х.Духовской, ул. Мира п. Заря)</t>
  </si>
  <si>
    <t>12.1.8</t>
  </si>
  <si>
    <t>Капитальный ремонт автомобильных дорог общего пользования Комсомольского сельского поселения (ул.Шукшина, ул.Репина, ул.Зеленая, ул.Молодежная х. Тельман, ул.Школьная п. Комсомольский)</t>
  </si>
  <si>
    <t>Венцы-Заря сельское поселение Гулькевичского района</t>
  </si>
  <si>
    <t>12.1.9</t>
  </si>
  <si>
    <t>Капитальный ремонт автомобильных дорог общего пользования Скобелевского сельского поселения (ул.Мира от ул. Колхозной до ул. Школьной  ст. Скобелевская; ул. Мира от пер. Молодёжного до ул. Западной; пер. Спортивный ст. Скобелевская )</t>
  </si>
  <si>
    <t>12.1.10</t>
  </si>
  <si>
    <t>12.1.11</t>
  </si>
  <si>
    <t>Капитальный ремонт автомобильных дорог общего пользования Отрадо-Кубанского сельского поселения (с.Отрадо-Кубанское, ул.Красная от ул.Ленина до ул. Юго-Западной, тротуар по ул.Ленина от ул.Красной до ул.Партизанской, по ул.Партизанской от ул.Ленина до дома № 24)</t>
  </si>
  <si>
    <t>12.1.12</t>
  </si>
  <si>
    <t>12.1.13</t>
  </si>
  <si>
    <t>12.1.14</t>
  </si>
  <si>
    <t>Капитальный ремонт автомобильных дорог общего пользования Тысячного сельского поселения (ул. Мира х.Тысячный)</t>
  </si>
  <si>
    <t>Капитальный ремонт автомобильных дорог общего пользования Пушкинского сельского поселения (ул. Советская  с. Пушкинское)</t>
  </si>
  <si>
    <t>Капитальный ремонт автомобильных дорог общего пользования Соколовского сельского поселения (ул. Ленина 200 м, ул.Черкасова 150 м с. Соколовское, ул Гагарина 200 м х. Алексеевский)</t>
  </si>
  <si>
    <t>Капитальный ремонт и ремонт автомобильных дорог общего пользования местного значения, не включенных в "Дорожную карту" в 2014 году</t>
  </si>
  <si>
    <t>мероприятие выполено за счет средств краевого и местного бюджетов</t>
  </si>
  <si>
    <t>Курсы повышения квалификации работников учреждений дополлнительного образования</t>
  </si>
  <si>
    <t>мероприятие не выполнено в связи с тем,что в 2014г. не включено в перечень объектов Государственной программы Краснодарского края "Развитие физической культуры и спорта" для софинансирования из средств краевого бюджета</t>
  </si>
  <si>
    <t xml:space="preserve"> с целью обеспечения безопасности жизнедеятельности граждан приобретены и установлены 28 камер видеонаблюдения с ИК прожекторами. Проводится аукцион в электронной форме на установку камер видеонаблюдения. </t>
  </si>
  <si>
    <t>в связи с измененеием порядка предоставления субсидий молодым семьям, проживающим в сельской местности, согласно ФЦП "Устойчивое развитие сельских территорий на 2014-2017гг и на период до 2020 года" в 2014 году отсутствовали претенденты на получение субсидий. За счет средств краевого бюджета и внебюджетных средств в 2014 году профинансированы мероприятия по газификации Отрадокубанского сельского поселения</t>
  </si>
  <si>
    <t xml:space="preserve">мероприятие профинансировано в пределах выделенных средств из краевого бюджета и внбюджетных источников </t>
  </si>
  <si>
    <t xml:space="preserve">мероприятия КЦП "Развитие малых форм хозяйствования в АПК на территории Краснодарского края на 2012-2015гг" профинансированы на 67, 4%, за 2014 год предоставлено субсидий КФХ и ИП за реализацию мяса КРС в сумме 2335,4 тыс. руб., молока 1800,4 тыс. руб., на  строительства теплиц  2768,1 тыс. руб., на приобретение с/х животных 1260,2 тыс. руб. </t>
  </si>
  <si>
    <t>выполнено в полном объеме. В 2013 году увеличение библиотечных фондов составило 9,2%</t>
  </si>
  <si>
    <t>мероприятие выполнено в запланированном объеме. Учреждениями культуры приобретены музыкальные инструменты, сценическая площадка, звуковое оборудование, офисная техника.</t>
  </si>
  <si>
    <t xml:space="preserve">в связи с недостатком средств в местном бюджете, мероприятие не удалось выполнить в запланированном объеме. Тем не менее, эффект от выполненных работ значителен: улучшился архитектурный облик населенных пунктов Гулькевичского района, удалось облегчить доступ маломобильным гражданам, а также гражданам пожилого возраста и инвалидам к общественным местам </t>
  </si>
  <si>
    <t xml:space="preserve">мероприятие реализовано в полном объеме за счет средств краевого и местного бюджета. Выполнены работы в трех поселениях Гулькевичскаого района. Реализация мероприятий позволила улучшить архитиктурный облик населенных пунктов, способствует снижению аварийных ситуаций на автодорогах, уменьшению количества административных и уголовных правонарушений на территории поселений.  </t>
  </si>
  <si>
    <t>мероприятие в 2014 году не выполнено в связи с отсутствием финансирования</t>
  </si>
  <si>
    <t>в 2014 году  - 1 семья (Гулькевичское гор. поселение) получила субсидии на приобретение жилья</t>
  </si>
  <si>
    <t xml:space="preserve">в связи с отсутствием финансирования планируется внести изменнения в Программу СЭР МО Гулькевичский район на 2013-2017 годы в части сроков реализации мероприятия на 2015г. </t>
  </si>
  <si>
    <t>мероприятие выполнено в полном объеме, ввод завода  в эксплуатацию ожидается во II квартале 2015 года, дополительно открывается  140   рабочих мест</t>
  </si>
  <si>
    <t>12.2.</t>
  </si>
  <si>
    <t xml:space="preserve">мероприятие профинансировано и выполнено в запланированном объеме </t>
  </si>
  <si>
    <t>приобретение, установка и техническое обслуживание камер видеонаблюдения</t>
  </si>
  <si>
    <t>в 2014 году осуществлены пуско-наладочные работы аппаратно-программного комплекса движения транспортных средств. Допонительное оборудование и установка 28 камер видеонаблюдения с ИК прожекторами</t>
  </si>
  <si>
    <t xml:space="preserve"> мероприятие реализовано в полном объеме за счет средств средств ФОМС и в рамках КЦП «Программа модернизации здравоохранения Краснодарского края». В результате реализации мероприятия улучшилось состояние материально-технической базы МБУЗ ЦРБ Гулькевичского района, проведен капитальный ремонт 4 обьектов. </t>
  </si>
  <si>
    <t>мероприятие реализовано частично в пределах финансирования из краевого бюжета.В 2014 году осуществлен капитальный ремонт акушерско-гинекологического корпуса МБУЗ "ЦРБ Гулькевичского района"</t>
  </si>
  <si>
    <t>в связи с  не осуществлением финансирования из краевого бюджета и недостатком средств в местном бюджете, капитальный ремонт Отрадо-Ольгинской участковой больницы в 2014 году не проводился</t>
  </si>
  <si>
    <t>в связи с  не осуществлением финансирования из краевого бюджета и недостатком средств в местном бюджете, капитальный ремонт Отрадо-Кубанской  участковой больницы в 2014 году не проводился</t>
  </si>
  <si>
    <t>капитальный ремонт фельдшерско-акушерских пунктов в 2014 году не проводился по причине дифицита бюджетных средств</t>
  </si>
  <si>
    <t>в связи с завершением ремонта отделений МБУЗ ЦРБ мероприятие реализовано частично, полностью оснащено новой мебелью и инвентарем здание детской поликлиники и женской консультации на 425 посещений в смену и дневным стационаром на 20 коек.</t>
  </si>
  <si>
    <t>финасирование осуществлялось частично за счет МЦП «Приближение специализирован-ной медицинской помощи жителям села в муниципальном образовании Гулькевичский район», оснащена мебелью и оборудованием амбулатория на 120 посещений в смену.</t>
  </si>
  <si>
    <t>оснащение медицинским технологическим оборудованием согласно табеля оснащения МБУЗ "ЦРБ Гулькевичского района" в 2014 году не осуществлялось по причине дифицита бюджетных средств</t>
  </si>
  <si>
    <t xml:space="preserve">создан офис врачей общей практики в сельском поселении Кубань.За счет средст краевого бюджета проведена полная реконструкция и оснащение оборудованием амбулатории на 150 посещений в смену и дневным стационаром на 20 коек, что позволило приблизить оказание медицинских услуг сельским жителям. </t>
  </si>
  <si>
    <t>финасирование осуществлялось за счет МЦП «Приближение специализированной медицинской помощи жителям села в муниципальном образовании Гулькевичский район», средства направлены на проведение "Дней здоровья" в населенных пунктах Гулькевичского района.Всего за 2013 год проведено 54 мероприятия.</t>
  </si>
  <si>
    <t>финансрование мероприятия в 2014 году не осуществлялось по причине дифицита бюджетных средств</t>
  </si>
  <si>
    <t>в 2014 году осуществлялся подбор земельного участка под строительство жилого дома для врачей. В виду напряженного бюджета финансирование строительства будет осуществляться в более поздние сроки действия Программы СЭР</t>
  </si>
  <si>
    <t>проведен аукцион на право заключения договора на подготовку ПСД на строительство ДОУ в с.Новоукраинское и реконструкцию МБДОУ №2 г.Гулькевичи. M28</t>
  </si>
  <si>
    <t>подготовлен пакет документов для участия в государственной программе КК "Социально-экономическое и территориальное развитие муниципальных образований КК по софинансированию из краевого бюджета мероприятия по выкупу д/с в с.Новоукраинское. Реализация - в 2015 году</t>
  </si>
  <si>
    <t>в виду отсутствия финансирования реализация мероприятия перенесена на 2015 год</t>
  </si>
  <si>
    <t>проведены аукционы на право заключение договоров на выполнение работ по капитальному ремонту пищеблоков образовательных учреждений. Сроки выполнения 2014 год</t>
  </si>
  <si>
    <t>за счет средств бюджетв МО Гулькевичский район проведена реконструкция пищеблоков общеобразовательных учреждений:  МБОУ СОШ № 4 г. Гулькевичи,  МБОУ СОШ  23 х.Тысячный</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</si>
  <si>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что позволило значительно улучшить состояние материально-технической базы общеобразовательных учреждений, что позитивно отразилось на качестве занятий физической культурой и уровне физической подготовки учащихся.</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</si>
  <si>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МЦП «Развитие образования в Гулькевичском районе» на 2011-2015 гг., реализация мероприятия позволила благоустроить общеобразовательные учреждения, а также снизить риск заболеваемости учащихся простудными заболеваниями.</t>
  </si>
  <si>
    <t>в связи с напряженным исполнением бюджета МО Гулькевичский район реализация мероприятия будет осуществляться в более поздние сроки</t>
  </si>
  <si>
    <t>мероприятие выполнено в запланированном объеме, финансирование меры осуществлено в рамках  реализации КЦП «Развитие образования в Краснодарском крае на 2011-2015 годы», ДМЦП «Комплексные меры по охране здоровья воспитанников и работников, обеспечению безопасности функционирования, улучшению материально-технической базы дошкольных образовательных учреждений в муниципальном образовании Гулькевичский район» на 2009-2013 г.г., что позволило повысить противопожарную и антитеррористическую безопасность ДОУ.</t>
  </si>
  <si>
    <t>мероприятие выполнено в заплпанированном объеме: приобретено оборудования и иснвентарь для МДОУ №38, МДОУ №26</t>
  </si>
  <si>
    <t>мероприятие выполнено в запланированном объеме. Приобретено оборудование, учебные пособия, учебники для осуществления учебного процесса для всех 25 школ МО Гулькевичский район,в 15 общеобразовательных учреждениях установлены камеры видеонаблюдения.</t>
  </si>
  <si>
    <t>мероприятие не выполнено в связи с отсутствием финансирования и планируется к реализации в 2014 году</t>
  </si>
  <si>
    <t xml:space="preserve">мероприятие выполнено частично в пределах выделенных средств из краевого бюджета. Приобетено  музыкальное, спортивное оборудование ДЮСШ №1 и ЦРДиЮ, приобретена спортивная форма </t>
  </si>
  <si>
    <t>мероприятие не выполнено в связи с тем,что в 2013г. не включено в перечень объектов КЦП «Развитие спортивных сооружений в Краснодарском крае на 2013-2015 годы</t>
  </si>
  <si>
    <t>мероприятие выполнено в запланированном объеме за счет средств местного бюджета: приобретено спортивное оборудование, инвентарь и спортивная форма для оснащения 2-х спортивных школ и 2-х Центров физической подготовки, в которых занимаются 2915 учащихся</t>
  </si>
  <si>
    <t>мероприятие выполнено в запланированном объеме за счет средств местного бюджета. В 2014 г. на чемпионаты и первенства Краснодарского края командировано 38 команд (507 человек)</t>
  </si>
  <si>
    <t>в рамках КЦП «Газификация населенных пунктов Краснодарского края» на 2012-2016 годы, МЦП «Газификация населнных пунктов на территории МО Гулькевичский район» на 2012-2016 годы подведен газопровод ВД к п.Дальний, осуществлена газификация х.Кузнецов Пушкинского с/п, осуществлен пуск газа в п.Заря, что позволило газифицировать 179 домовладений (496 чел.), осуществлен пуск газопровода низкого давления по ул.Ленинградской г.Гулькевичи, завершено стрительство распределительного газопровода низкого давления в Отрадо-Ольгинском с/п протяженностью 44826 м газифицировано 5 улиц, осуществлен пуск газа низкого давления в Северо-Восточном микрорайоне, газифицировано 76 жилых домов. В результате выполнения указанных мероприятий увеличилась протяженность газорвой сети по сравнению с 2012г. на 38 км и составила 1031 км, прцент газификации увеличился по сравнению с 2012г. на 3,5% и сотавил 77,0%</t>
  </si>
  <si>
    <t>в рамках КЦП «Газификация населенных пунктов Краснодарского края» на 2012-2016 годы, плана мероприятий по газификации населенных пунктов МО Гулькевичский район на 2014 год  завершено строительство распределительного газопровода низкого давления в Отрадо-Ольгинском с/п протяженностью 5470 м газифицировано 5 улиц, завершено строительство газопровода ВД в с. Новомихайловское (1 этап), протяженностью 7253 м,  осуществлен пуск газа низкого давления в Северо-Восточном микрорайоне, газифицировано 76 жилых домов. В результате реализации мероприятий увеличилась протяженность газовой сети по сравнению с 2013г. на 13 км и составила 1044 км, уведичился уровн газификации  по сравнению с 2013г. на 3,8% и составил 77,8%</t>
  </si>
  <si>
    <t>мероприятие выполнено в полном объем. В 2014 году   за счет средств местного бюджета повысили квалификацию 40 работников дошкольных образовательных учреждений</t>
  </si>
  <si>
    <t>мероприятие выполнено в полном объем. В 2014 году   за счет средств местного бюджета повысили квалификацию 27 работников общеобразовательных учреждений</t>
  </si>
  <si>
    <t>мероприятие выполнено в полном объем. В 2014 году   за счет средств местного бюджета повысили квалификацию 15  работников общеобразовательных учреждений</t>
  </si>
  <si>
    <t>мероприятие профинансировано в полном объеме.  Организовано проведение интелектуальных игр, конкурсов, концертов ("Что? Где? Когда?", "КВН" и т.д.) Всего за 2013 г. Проведено 166 мероприятий, в которых приняли участние 4901 чел</t>
  </si>
  <si>
    <t>мероприятие профинансировано из местного бюджета в пределах выделенных средств. Оргагизовано на муниципальном этапе конкурса современного молодежного творчества "Свежий ветер",  проведено 5  интеллектуальных игр "Что? Где? Когда?", КВН и др.</t>
  </si>
  <si>
    <t>Приложение 1</t>
  </si>
  <si>
    <t>1.1.2.</t>
  </si>
  <si>
    <t>Капитальный ремонт участковой больницы сельского поселения Венцы-Заря</t>
  </si>
  <si>
    <t>сельское поселение Венцы-Заря Гулькевичского района п.Венцы</t>
  </si>
  <si>
    <t xml:space="preserve">Капитальный ремонт Отрадо-Ольгинской участковой больницы </t>
  </si>
  <si>
    <t>1.1.6.</t>
  </si>
  <si>
    <t>Капитальный ремонт Гирейской районной больницы</t>
  </si>
  <si>
    <t>Гирейское городское поселение Гулькевичского район, п.Гирей</t>
  </si>
  <si>
    <t>капитальный ремонт фельдшерско-акушерских пунктов в 2015 году не проводился по причине дифицита бюджетных средств</t>
  </si>
  <si>
    <t>1.1.8.</t>
  </si>
  <si>
    <t>Капитальный ремонт здания филиала детской поликлиники центральной районной больницы</t>
  </si>
  <si>
    <t>Гулькевичское городское поселение, г.Гулькевичи, ул.Энергетиков</t>
  </si>
  <si>
    <t>проведение капитального ремонта здания филиала детской поликлиники центральной районной больницы не планируется в связи с нецелесообразностью  (здание не эксплуатируется).</t>
  </si>
  <si>
    <t>в 2015 году создание офисов врачей общей практики программой СЭР не предусмотрено</t>
  </si>
  <si>
    <t>Капитальный ремонт дошкольных учреждений:  МБДОУ ЦРР д/с № 30 п. Комсомольский (дополнительно 60 мест); МБДОУ д/с № 26 пос. Венцы (80 мест); медицинского кабинета и навеса  МБДОУ   № 22 п.Урожайный, МДОУ №1, 8, 13, 14, 15, 16, 52 г.Гулькевичи, МБДОУ №9 п.Ботаника, МБДОУ № 20, 21, 24, 25 с/п Кубань, МБДОУ №31 х.Тельма, МБДОУ № 38 с.Отрадо-Кубанское, МБДОУ №38 с.Отрадо-Кубанское, МБДОУ №39 с.Соколовское, МБДОУ №42 с.Николенское, МБДОУ №47 х.Тысячный, МБДОУ №48 с.Пушкинское, МБДОУ №49 х.Чаплыгин - ремонт кровли, пищеблоков, систем отопления, канализации, замена окон и др.</t>
  </si>
  <si>
    <t>мероприятие выполнено частично: проведен капитальный ремонт двух детских садов МБДОУ ЦРР д/с № 30 в п.Комсомольский на 60 мест, МБДОУ д/с №26 п. Венцы 26 на 80 мест. Финансирование осуществлялось в рамках КЦП «Развитие системы дошкольного образования в Краснодарском крае» на 2010 - 2015 гг, МЦП «Развитие образования в Гулькевичском районе» на 2011-2015 гг за счет средств краевого и местного бюджета. Проведение капитального ремонта МБДОУ д/с  №22 в п. Урожайный планируется осуществлять в 2016 году</t>
  </si>
  <si>
    <t>в том числе: Капитальный ремонт МБДОУ ЦРР д/с № 30, п.Комсомольский (60 мест); МБДОУ д/с № 26, п.Венцы (80 мест); МБДОУ № 22, п.Урожайный (дорожная карта)</t>
  </si>
  <si>
    <t>осуществлен капитальный ремонт МБДОУ ЦРР д/с № 30, п.Комсомольский (60 мест) из краевого бюджета выделено 1200 тыс. руб.; МБДОУ д/с № 26, п.Венцы (80 мест) из краевого бюджета выделено 17873,7 тыс. руб., из бюджета МО - 2497 тыс. руб.. В виду дефицита бюджетных средств сроки проведения  капитального ремонта МБДОУ № 22, п.Урожайный перенесены на 2016 год . Сумма средств будет уточнена при составлении сметы расходов на данное мероприятие в 2016 году</t>
  </si>
  <si>
    <t>в том числе по дорожной карте</t>
  </si>
  <si>
    <t xml:space="preserve">Капитальный ремонт МБДОУ № 13,14,15, г.Гулькевичи; МБДОУ № 20, 21, с/п Кубань
</t>
  </si>
  <si>
    <t>Гулькевичское городское поселение, сельское поселение Кубань Гулькевичского района</t>
  </si>
  <si>
    <t>мероприятие выполнено в 2013 году</t>
  </si>
  <si>
    <t>в том числе: Строительство дошкольного учреждения, с.Новоукраинское (280 мест)</t>
  </si>
  <si>
    <t>Строительство дошкольных учреждений, г.Гулькевичи (210 мест), п.Гирей (160 мест), с.Майкопское (110 мест)</t>
  </si>
  <si>
    <t xml:space="preserve">Гулькевичское городское поселение, Гирейское городское поселение Гулькевичского района </t>
  </si>
  <si>
    <t xml:space="preserve">для реализации мероприятия по реконструкции дошкольных учреждений в г.Гулькевичи,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 </t>
  </si>
  <si>
    <t xml:space="preserve">Реконструкция дошкольный учреждений, х.Духовский (40 мест), ст.Скобелевская (40 мест) </t>
  </si>
  <si>
    <t>Венцы -Заря сельское поселение , Скобелевское поселение Гулькевичского района</t>
  </si>
  <si>
    <t>Капитальный ремонт пищеблока  МБОУСОШ № 4 г. Гулькевичи</t>
  </si>
  <si>
    <t>проведен аукцион на право заключение договора на выполнение работ по капитальному ремонту пищеблока МБОУ  СОШ №4 г.Гулькевичи. Срок выполнения 2014 год</t>
  </si>
  <si>
    <t>Капитальный ремонт пищеблока  МБОУСОШ № 23 х.Тысячный</t>
  </si>
  <si>
    <t>проведен аукцион на право заключение договора на выполнение работ по капитальному ремонту пищеблока МБОУ  СОШ №23 х.Тысячный. Срок выполнения 2014 год</t>
  </si>
  <si>
    <t xml:space="preserve">мероприятие выполнено в полном объеме </t>
  </si>
  <si>
    <t>за счет средств краевого и местного бюджетов проведен капитальный ремонт спортивных залов МБОУ СОШ № 5, МБОУ СОШ № 8, МБОУ СОШ № 9, МБОУ СОШ № 16</t>
  </si>
  <si>
    <t>Капитальный ремонт спортивных залов МАОУСОШ № 3, 4, 7, г.Гулькевичи; МБОУСОШ № 15, с.Отрадо-Кубанское</t>
  </si>
  <si>
    <t>Гулькевичское городское поселение, Отрадо-Кубанское сельское поселение Гулькевичского района</t>
  </si>
  <si>
    <t>из них:</t>
  </si>
  <si>
    <t>Капитальный ремонт спортивного зала МАОУ СОШ №3 г.Гулькевичи</t>
  </si>
  <si>
    <t>выполнено в запланированном объеме</t>
  </si>
  <si>
    <t>Капитальный ремонт спортивного зала МАОУ СОШ №4 г.Гулькевичи</t>
  </si>
  <si>
    <t>Капитальный ремонт спортивного зала МАОУ СОШ №7 г.Гулькевичи</t>
  </si>
  <si>
    <t>Капитальный ремонт спортивного зала МБОУ СОШ №15 с.Отрадо-Кубанское</t>
  </si>
  <si>
    <t>Капитальный ремонт спортивного зала МБОУСОШ № 5 г.Гулькевичи</t>
  </si>
  <si>
    <t>Капитальный ремонт спортивного зала МАОУСОШ № 1 г.Гулькевичи</t>
  </si>
  <si>
    <t>Капитальный ремонт спортивного зала МБОУСОШ № 2 г.Гулькевичи</t>
  </si>
  <si>
    <t>Капитальный ремонт спортивного зала МБОУСОШ № 19 ст.Скобелевской</t>
  </si>
  <si>
    <t>мероприятие реализованов полном объеме в 2013 году</t>
  </si>
  <si>
    <t>мероприятие не выполнено в виду напряженного исполнения бюджета МО Гулькевичский район, сроки исполнения перенесены на более поздние сроки</t>
  </si>
  <si>
    <t xml:space="preserve">Капитальный  ремонт общеобразовательных учреждений (ремонт кровли, спортзалов, ремонт систем отопления, благоустройство) МБОУ  СОШ № 16, п.Красносельский; МБОУ СОШ № 25, п.Ботаника   </t>
  </si>
  <si>
    <t>Красносельское городское поселение Гулькевичского района, Отрадо-Кубанское сельское поселение Гулькевичского района</t>
  </si>
  <si>
    <t>мероприятие не выполнено в виду напряженного исполнения бюджета МО Гулькевичский район, сроки реализации  перенесены на 2016 год</t>
  </si>
  <si>
    <t>Капитальный  ремонт общеобразовательных учреждений (ремонт кровли, спортзалов, ремонт систем отопления, благоустройство) МБОУ СОШ № 5, г.Гулькевичи; МБОУ СОШ № 6, х.Тельман; МБОУ СОШ № 22, п.Кубань</t>
  </si>
  <si>
    <t>Гулькевичскон городское поселение, Комсомольское сельское поселение, сельское поселение Кубань Гулькевичского района</t>
  </si>
  <si>
    <t xml:space="preserve">Капитальный ремонт МБОУ ДОД ЦРТДиЮ </t>
  </si>
  <si>
    <t>за счет средств краевого и местного бюджетов приобретено учебное, игровое оборудование, учебные пособия для 30 ДОУ района, произведен монтаж систем видеонаблюдения в 6 ДОУ</t>
  </si>
  <si>
    <t>отделом физической культуры и спорта администрации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В связи не включением мероприятия в перечень объектов КК для софинансирования из средств краевого бюджета в 2015 году, реализация мероприятия будет осуществляться в более поздние сроки (уточняются)</t>
  </si>
  <si>
    <t>3.1.4.</t>
  </si>
  <si>
    <t>Реконструкция спортивного залах.Тысячный</t>
  </si>
  <si>
    <t>Тысячное сельское поселениеГгулькевичского района, х.Тысячный</t>
  </si>
  <si>
    <t>3.1.5.</t>
  </si>
  <si>
    <t>Строительство спортивного зала на территории СОШ №6 х.Тельман</t>
  </si>
  <si>
    <t>Комсомольское сельское поселение Гулькевичского района х.Тельман</t>
  </si>
  <si>
    <t>мероприятие выполнено частично в пределах выделенных средств из местного бюджета. В 2014 году из краевого бюджета средства  не выделялись, за счет  средств бюджета МО Гулькевичский район  приобретен спортивный инвентарь, оборудование и спортивная форма для оснащения спортивных учреждений района, в которых обучается 2955 чел., также приобретен автомобиль для отделения велоспорта ЦСП "Заря"</t>
  </si>
  <si>
    <t>Строительство и обустройство многофункциональной спортивной площадки, г.Гулькевичи, ул.Симонова, 137, Гулькевичское городское поселение</t>
  </si>
  <si>
    <t>мероприятие выполнено в полном объеме. В 2015 году премией "Лучший работник культуры" награждено 10 работников культуры</t>
  </si>
  <si>
    <t>Поддержка фестивальной деятельности, проведение социально-значимых культурно-досуговых мероприятий, участие в конкурсах на различных уровнях культурно-досуговыми учреждениями поселений (22 учреждения)</t>
  </si>
  <si>
    <t>ввиду недостатка средст в бюджете МО Гулькевичский район, осуществлен только ремонт кровли учреждения культуры в сельском поселении Кубань.  Напралены заявки на участие в государственной программе «Развитие культуры» по 9 учреждениям культуры сельских и городских поселенийна софинансирование мероприятия из средств краевого бюджета.Реализации мероприятия - капитальный ремонт 16 учреждений культуры перенесены на 2016 год.</t>
  </si>
  <si>
    <t>ввиду недостатка средств местного бюджета и отсутствия финансирования из краевого бюджета сроки реализации мероприятия перенесены на на более поздние сроки реализации Программы</t>
  </si>
  <si>
    <t>выполнено в полном объеме, в 2015г. Стипендиатами стали 10 лучших учащихся школ дополнительного образования</t>
  </si>
  <si>
    <t>6.1.2.2</t>
  </si>
  <si>
    <t>Модернизация котельной №  27 с.Отрадо-Ольгинское: перевод с жидкого на газообразный вид топлива</t>
  </si>
  <si>
    <t>с.Отрадо-Ольгинское Гилькевичского района</t>
  </si>
  <si>
    <t>6.1.2.3</t>
  </si>
  <si>
    <t xml:space="preserve">Децентрализация системы отопления многоквартирных домов по ул.Мичурина, Тимирязева г.Гулькевичи: перевод на автономные источники теплоснабжения </t>
  </si>
  <si>
    <t>ИТОГО АРХИТЕКТУРА И ГРАДОСТРОИТЕЛЬСТВО</t>
  </si>
  <si>
    <t xml:space="preserve">в 2014 году в МКУ МФЦ функционируют 19 окон. В 7 из них прием ведется по принципу «одного окна». Открыты удаленные рабочие места МФЦ в Красносельском городском и  Соколовском сельском поселениях Гулькевичского района. В 2014 году за получением государственных муниципальных услуг обратилось и получили таковые 52 тыс. чел., что  на чел. больше соответствующего периода 2013г.
</t>
  </si>
  <si>
    <t xml:space="preserve">отказ инвестора от земельного участка, соглашение от 28.09.2013г. расторгнуто </t>
  </si>
  <si>
    <t>приобретено оборудование и инвентарь для цеха по выпуску плит безопалубочного формования</t>
  </si>
  <si>
    <t>Капитальный ремонт автомобильных дорог общего пользования, включенных в "Дорожную карту" в части развития  общественной и инженерной инфраструктуры на 2015 год</t>
  </si>
  <si>
    <t>подготовлена проектно-сметная документация. Срок реализации в 2015 году</t>
  </si>
  <si>
    <t>Реконструкция дороги ул. Короткова от  ул. Октябрьской до ул.Красной в Гулькевичском городском поселении</t>
  </si>
  <si>
    <t>Капитальный ремонт автомобильных дорог общего пользования Николенского сельского поселения (х.Вербовый ул.Заречная от дома № 401 до дома № 400)</t>
  </si>
  <si>
    <t>Капитальный ремонт автомобильных дорог общего пользования Новоукраинского сельского поселения (х.Самойлов, ул.Красная 2250м;  ул.Есенина 1100 м; ул. Степная 1000 м; тротуар по ул.Красной 1000 м; по ул.Есенина  800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</si>
  <si>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по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</si>
  <si>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Гирейского сельского поселения: ул. Приозерная 1100 м, ул. Школьная 1000 м, ул.Зеленая 700 м, ул. Фрунзе 700 м</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</si>
  <si>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пер.Тихого от ул.Ленина до ул.Школьной; ул.Восточной в п.Гирей. Работы выполнены в полном объеме</t>
  </si>
  <si>
    <t>Капитальный ремонт  автомобильных дорог общего пользования Красносельского сельское  поселение пос. Красносельский, ул. Лесная, ул. Лермонтова, ул. Гагарина, ул. Южная, ул. Луговая, ул. Песчаная, ул. Подгорная (часть),  ул. Пролетарская, ул. Пионерская, пер. Комсомольский)</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</si>
  <si>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ул.Есенина от ул.Прикубанской до ул.Свободы; ул.Прикубанской от ул.Красной до ул.Есенина; ул.Свободы от ул.Есенина до ул.Красной в с.Новоукраинском. Работы выполнены в полном объеме.</t>
  </si>
  <si>
    <t>Капитальный ремонт автомобильных дорог общего пользования  сельского поселения Венцы-Заря (ул. 30 лет Победы п. Заря, ул. Мира п. Венцы)</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</si>
  <si>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ул.Комсомольской и ул.Приозёрной в х.Духовском. Мероприятие выполнено за счет средств краевого и местного бюджетов</t>
  </si>
  <si>
    <t>Капитальный ремонт автомобильных дорог общего пользования Комсомольского сельского поселения (ул. Механизаторов п. Комсомольский, ул. Маяковского х. Тельман)</t>
  </si>
  <si>
    <t xml:space="preserve">Капитальный ремонт автомобильных дорог общего пользования Отрадо-Ольгинского сельского поселения (ул. Красная с.Отрадо-Ольгинское)     </t>
  </si>
  <si>
    <t>в ходе проведения мониторинга состояния автомобильных дорог поселения установлена первоочередная необходимость проведения ремонта автодороги ул.Школьной от ул.Мира до ул.Ленина Отрадо-Ольгинского сельского поселения. Работы выполнены в полном объеме</t>
  </si>
  <si>
    <t>Капитальный ремонт автомобильных дорог общего пользования Скобелевского сельского поселения (ул. Заречная х. Борисов;  ул. Степная х. Спорный )</t>
  </si>
  <si>
    <t>Капитальный ремонт автомобильных дорог общего пользования Отрадо-Кубанского сельского поселения (п.Ботаника, ул.Вавилова,  ул.Ленина от ул.Новой до ул.Рабочая, ул.Ленина от ул.Михалько до ул.Степная, тротуар по ул.Красной)</t>
  </si>
  <si>
    <t>Капитальный ремонт автомобильных дорог общего пользования Пушкинского сельского поселения (ул.  Энтузиастов с. Пушкинское)</t>
  </si>
  <si>
    <t xml:space="preserve">в ходе проведения мониторинга состояния автомобильных дорог поселения установлена первоочередная необходимость преведения ремонта автодороги поселения по ул.Советской. </t>
  </si>
  <si>
    <t>Капитальный ремонт автомобильных дорог общего пользования Соколовского сельского поселения (ул. Ленина 200 м, ул. Кирова 100 м, ул. Пушкина 100 м с.Соколовское)</t>
  </si>
  <si>
    <t>12.1.15</t>
  </si>
  <si>
    <t>мероприятие реализовано в полном объеме, разработано 4 бизнес-плана для включения инвестиционных проектов в Единый реестр инвестиционных проектов Краснодарского края</t>
  </si>
  <si>
    <t>мероприятие реализовано в полном объеме, финансирование участия МО Гулькевичский район в XIV международном инвестиционном форуме "Сочи-2015"</t>
  </si>
  <si>
    <t>мероприятие реализовано в полном объеме с учетом модернизации инвестиционного портала в соответствии с новыми требованиями министерства экономики Краснодарского края</t>
  </si>
  <si>
    <t>Запущен в эксплуатацию в сентябре 2015 года</t>
  </si>
  <si>
    <t>выполнено, проведена реконструкция весовой</t>
  </si>
  <si>
    <t>Отказ инвестора от реализации проекта в связи с отсутствием финансирования, соглашение от 27.09.2013г. 02.06.2015г. расторгнуто. За счет собственных средств предприятия осуществляется реконструкция действующего производства (сепараторного отделения и отделения фасовки крахмала)</t>
  </si>
  <si>
    <t>Цех введен в эксплуатацию, создано 50 новых рабоих мест</t>
  </si>
  <si>
    <t>осуществлена реконструкция  цеха по производству желзобетонных конструкций для жилых домов</t>
  </si>
  <si>
    <t xml:space="preserve">ОАО "Агропромышленный строительный комбинат "Гулькевичский": Реконструкция цехов по производству железобетонных конструкций для жилых домов серии ПБКР-2С. </t>
  </si>
  <si>
    <t>меропритие выполнено частично в связи с отсутствием финансирования</t>
  </si>
  <si>
    <t>под  размещение коммерческих объектов предоставлено с торгов 9 земельных участков, сформированных в 2014 году. С 2015 года полномочия по формированию и предоставлению земельных участков переданы на уровень поселений</t>
  </si>
  <si>
    <t>в связи с  отсутствием финансирования из краевого бюджета и недостатком средств в местном бюджете капитальный ремонт зданий больницы: акушерско-гинекологического корпуса проводился за счет внебюджетных источников. Мероприятие выполнено.</t>
  </si>
  <si>
    <t>реализация мероприятия в связи с отсутствием финансирования в 2015 году не осуествлялся</t>
  </si>
  <si>
    <t>в связи с отсутствием финансирования из краевого бюджета и недостатком средств в местном бюджете, капитальный ремонт Гирейской районной больницы в 2016 году не проводился</t>
  </si>
  <si>
    <t>оснащение медицинским технологическим оборудованием согласно табеля оснащения МБУЗ "ЦРБ Гулькевичского района" в 2015 году не осуществлялось по причине дифицита бюджетных средств</t>
  </si>
  <si>
    <t>финансрование мероприятия в 2015 году не осуществлялось по причине дифицита бюджетных средств</t>
  </si>
  <si>
    <t>за счет средств местного бюджета проведен капитальный ремонт системы электроснабжения МБДОУ д/с № 15 г.Гулькевичи, ремонт кровли МБДОУ д/с № 14</t>
  </si>
  <si>
    <t>капитальный ремонт кровли МБДОУ № 14, капитальный ремонт системы электроснабжения МБДОУ № 15, капитальный ремонт остальных учреждений в виду отсутствия финансирования будет осуществляться в более поздние сроки</t>
  </si>
  <si>
    <t xml:space="preserve">за счет средств краевого и местного бюджета проведен капитальный ремонт спортивных залов МАОУ СОШ № 1, МБОУ СОШ № 2, МБОУ СОШ №19. </t>
  </si>
  <si>
    <t xml:space="preserve">мероприятие не выполнено в связи с отсутствием финансирования </t>
  </si>
  <si>
    <t xml:space="preserve">мероприятие выполнено частично в связи с недостаточным финансированием </t>
  </si>
  <si>
    <t>отделом физической культуры и спорта адм. МО Гулькевичский район подготовлены и направлены  в министерство физической культуры  спорта КК документы для участия в государственной программы КК "Развитие физической культуры и спорта" для софинансирования из средств краевого бюджета. В связи с не включением мероприятия в программу  мероприятие в  2015 году не исполнялось</t>
  </si>
  <si>
    <t>В 2015 году спортивный зал х. Тысячного передан на баланс управлению образования администрации МО Гулькевичский район с целью проведения ремонта спортзала по программе «Развитие образования в Краснодарском крае». Управлением образования подготовлен пакет документов и предоставлен в министерство образования Краснодарского края для включение в краевую программу на 2016 год.</t>
  </si>
  <si>
    <t>в связи с отсутствием финансирования мероприятие в 2015 году не выполнено. Реализация мероприятия будет осуществяться в более поздние сроки</t>
  </si>
  <si>
    <t>в  2015 году за счет  средств бюджета МО Гулькевичский район  приобретен спортивный инвентарь (мячи, стол для армспорта,, инвентарь для городошного спорта, штангетки, велосипеды и запчасти к ним, инвентарь для метаний, спортивная форма) для оснащения спортивных учреждений района, в которых обучается 3008 чел.</t>
  </si>
  <si>
    <t>в связи с недостатком средств в бюджете Гулькевичского городского поселения, мероприятие в  2015 году не исполнялось, сроки реализации перенесены на 2016 год</t>
  </si>
  <si>
    <t>За счет средств местного бюджета в 2015 г. на чемпионаты и первенства Краснодарского края командировано 38 команд (426 человек).</t>
  </si>
  <si>
    <t>выполнено в рамках Постановления администрации МО «Об утверждении муниципальной программы МО Гулькевичский район «Развитие культуры» на 2015-2017 годы.Творческие коллективы приняли участие в 57-ти конкурсах различных уровней,  проведено 10848 мероприятий</t>
  </si>
  <si>
    <t xml:space="preserve">мероприятие профинансировано из бюджетов городских  и сельских поселений в пределах выделенных средств. Проведены мероприятия по программе летнего чтения, акция антинаркотической направленности, «Библионочь», мероприятие посвященное празднованию 95-летия библиотеки. </t>
  </si>
  <si>
    <t>мероприятие профинансировано из бюджетов городских  и сельских поселений в пределах выделенных средств. Объем расходов из внебюджетных источников превысил плановые значения на 80%, что связано с расширением внебюджетной деятельности учреждений культуры</t>
  </si>
  <si>
    <t>выполнено в пределах выделенных из бюджета средств.В 2015 году библиотечный фонд увеличился на 0,3% к уровню 2014 года</t>
  </si>
  <si>
    <t>проведены торги на право заключение договора на подготовку ПСД, финансирование строительства будет осуществлятьсяза счет средств местного (районного) бюджета. Срок строительства перенесен на 2014 год</t>
  </si>
  <si>
    <t>срок строительства 2016 год</t>
  </si>
  <si>
    <t>мероприятие выполнено в пределах средств, выделенных из бюджетов городских  и сельских поселений, а ткаже внебюджетных средств. Учреждениями культуры приобретены муцзыкальная аппаратура, офисная и оргтехника.</t>
  </si>
  <si>
    <t>выполнено в запланированном объеме. Улучшилось материально-техническое состояние школ дополнительного образования: произведена замена оконных и дверных блоков в ДШИ п. Кубань и  ДМШ г. Гулькевичи, произведен перенос газового оборудования в отдельное помещение в ДМШ г. Гулькевичи, осуществлен ремонт лестничных проемов в ДШИ г. Гулькевичи, приобретены 2 интерактивных доски, новые сценические костюмы для детских коллективов</t>
  </si>
  <si>
    <t xml:space="preserve">реализация мероприятия в 2015 году не осуществлялось в связи с отсутствием средств у инвестора. </t>
  </si>
  <si>
    <t>мероприятие в 2015 года не выполнено в связи с отсутствием финансирования</t>
  </si>
  <si>
    <t>финансирование их краевого бюджета не осуществлялось, но в связи и увеличением объема финансирования из местного бюджета удалось достигнуть социального эффекта. Реконструировано 6 детских площадое в Гулькевичском и Красносельском городских поселениях</t>
  </si>
  <si>
    <t>реализация мероприятия в 2015 года не осуществлялась в связи с отсутствием финансирования</t>
  </si>
  <si>
    <t>В 2015 году оказана финансовая поддержка 14 субъектам малого предпринимательства, в том числе: предоставленна субсидия на возмещение части затрат 8 субъектам малого предпринимательства на ранней стадии их деятельности (ИП Науменко Б.Е., ИП Воскобойников С.С., ИП Вовненко Н.Е., ИП Скачков А.А., ИП Бризитский А.Г., ИП Гянджунцева М.В., ООО "Комфортстрой", ИП Бабаев Э.Д.);предоставлена субсидия на возмещение части затрат ООО «Росток»,  связанных с уплатой процентов по кредитам, привлеченным в российских кредитных организациях на приобретение оборудования в целях создания и (или) развития, модернизации производства товаров (работ, услуг); предоставлена субсидия на возмещение части затрат по уплате первого взноса при заключении договора финансовой аренды (лизинга) - 5 субъектов малого предпринимательства (ООО СА «Гибрид», ООО «Гамма Плюс», ООО НПП «АгроМашРегион», ИП КФХ Маликов Л.А., ИП Дегтярев В.И.)</t>
  </si>
  <si>
    <t xml:space="preserve">На территории Гулькевичского района с 2010 года функционирует МКУ «Многофункциональный центр» Гулькевичского района.
 В 2015 году по всему району были открыты территориально обособленные структурные подразделения МФЦ.  На конец 2015 года  в МКУ МФЦ общее количество окон приема заявителей составило - 35. Во всех окнах прием ведется по принципу «одного окна».
В 2015 году в МФЦ обратилось более 65 тысяч жителей района, на основе МФЦ предоставляются 46 государственных, 55 региональных и 28 муниципальных услуг.
В  Красносельском и Соколовском поселениях  Гулькевичского района   подразделения начали функционировать еще с  конца 2014 года.
В Комсомольском, Венцы-Заря, Кубань, Николенском, Новоукраинском, Отрадо-Кубанском, Отрадо-Ольгинском поселениях  Гулькевичского района   - с 1 мая 2015 года. 
В Скобелевском, Тысячном, Союз-Четырех Хуторов, Пушкинском поселениях  Гулькевичского района   - с 1 августа 2015 года. 
В Гирейском  городском поселении Гулькевичского района - с 1 сентября 2015 года. 
За это время в территориальные обособленные структурные подразделения обратилось  1885 человек:
ТОСП Венцы -194
ТОСП Гирей – 78
ТОСП Комсомольское – 161
ТОСП Красносельское – 455
ТОСП Кубань – 121
ТОСП Николенское – 196
ТОСП Новоукраинское – 50
ТОСП О-Кубанское – 88
ТОСП О-Ольгинское – 163
ТОСП Пушкинское – 21
ТОСП Скобелевское – 5 
ТОСП Соколовское – 338
ТОСП Тысячное – 5
ТОСП Союз-Четырех Хуторов – 10.
</t>
  </si>
  <si>
    <t>финансирование мероприятия в 2015 году не осуществлялось</t>
  </si>
  <si>
    <t>в 2015 году приобретено 11 ПК, шкаф настенный, видеопанель бесшовная, контроллер видеостен, коммутатор доступа, источник бесперебойного питания</t>
  </si>
  <si>
    <t>в связи с недостатком средств в бюджете финансирование и реализация мероприятия в 2014 году не осуществляись</t>
  </si>
  <si>
    <t>в связи с недостатком средств в бюджете финансирование и реализация мероприятия в 2015 году не осуществлялись</t>
  </si>
  <si>
    <t>в связи с недостатком средств в бюджете финансирование и реализация мероприятия в 2014 году не осуществлялись</t>
  </si>
  <si>
    <t xml:space="preserve">мероприятие реализованно в полном объеме. В 2015 году организовано проведение мероприятий, конкурсов, фестивалей, акций, военно-спортивных конкурсов, игр и соревнований, направленных на гражданское и патриотическое воспитание молодежи.Приобретен наградной материал, организованы прыжки с парашютом, проведен автопробег, посвященный Дню Победы в ВОВ, Дню России, Дню Краснодарского края </t>
  </si>
  <si>
    <t xml:space="preserve">в рамках профилактики наркомании, алкоголизма и табакокурения в молодежной среде, а также с целью популяризации здорового образа жизни  проведено 122 мероприятия с общим охватом 7100 человек </t>
  </si>
  <si>
    <t xml:space="preserve">мероприятие реализованно в полном объеме. За 2015 год на организацию трудовой деятельности несовершеннолетних в возрасте от 14 до 18 лет из местного бюджета выделено 1631 тыс. руб., в результате трудоустроено  834 чел. </t>
  </si>
  <si>
    <t>мероприятие выполнено полностью. В 2015 году на проведение туристических лагерей, фестивалей, походов, профильных смен, развитие спортивно-туристических клубов - профинансировано 680 тыс. рублей на приобретение ГСМ и продуктов питания для организации и проведения 6 смен передвижных палаточных лагерей в условиях живой природы</t>
  </si>
  <si>
    <t>мероприятие реализовано в полном объеме,  денежные средства выделены  на содержание МКУ "Единая дежурно-диспетчерская служба"</t>
  </si>
  <si>
    <t xml:space="preserve">Капитальный ремонт автомобильных дорог общего пользования Тысячного сельского поселения </t>
  </si>
  <si>
    <t>Капитальный ремонт автомобильных дорог общего пользования Отрадо-Ольгинского сельского поселения (ул. Мира, ул. Маяковского х. Тельман)</t>
  </si>
  <si>
    <t>12.1.16</t>
  </si>
  <si>
    <t>Ремонт автомобильных дорог общего пользования сельского поселения Кубань: ул.Рабочая п.Кубань 316 м, ул.Первомайская п.Кубань 263м, ул.Заречная п.Урожайный 605 м,</t>
  </si>
  <si>
    <t xml:space="preserve">Ремонт автомобильных дорог общего пользования сельского поселения Кубань ул.Советской Армии п.Кубань 690 м, ул.Трудовая п.Советский 226м, ул.Южная п. Новоивановский 700м </t>
  </si>
  <si>
    <t>Ремонт автомобильных дорог общего пользования сельского поселения Союз Четырех Хуторов проезд.Школьный от ул.Советской до ул. Школьной протяженностью 420 м</t>
  </si>
  <si>
    <t xml:space="preserve">Капитальный ремонт автомобильных дорог общего пользования сельского поселения Союз Четырех Хуторов: ул.Ленина х.Чаплыгин, протяженностью 400 м, ямочный ремонт дорог 500 м </t>
  </si>
  <si>
    <t>заключен муниципальный контракт в 4 квартале 2015 г. на ремонт холла кинотеатра и поставку оборудования 3D,  опрлата по условиямконтракта 2016 год</t>
  </si>
  <si>
    <t>в 2015 году повышение квалификации прошли 117 работников общеобразовательных учреждений</t>
  </si>
  <si>
    <t xml:space="preserve">Подготовлена проектно-сметная документация на строительство газопровода-ввода от ГРП по ул. Приозерной с. Майкопское Гулькевичского района до блочной котельной установки (БКУ-200В) детского сада, планируемого  в 2016 году  строительства детского сада на 100 мест в с. Майкопское ул. Базарная, 5»,  что позволит выполнить газификацию блочной котельной установки для строительства детского сада  в с.Майкопское </t>
  </si>
  <si>
    <t>в 2015 году подготовлены документы на предоставление субсидии на приобретение жилья 1 семье Гулькевичского городского поселения, однако данная семья в 2015 году не включена в список субсидиантов, субсидия на приобретение жилья будет предоставлена в 2016 году</t>
  </si>
  <si>
    <t xml:space="preserve">в рамках  краевой программы "Развитие сельского хозяйства и регулирование рынков сельскохозяйственной продукции, сырья и продовольствия" в части мероприятий по развитию растениеводства в 2015 году на условиях софинансирования из федерального и краевого бюджетов выделено 1851 тыс. руб. на возмещение части затрат по приобретению элитных семян с/х культур </t>
  </si>
  <si>
    <t xml:space="preserve">в рамках мероприятий краевой прогаммы "Развитие сельского хозяйства и регулирование рынков сельскохозяйственной продукции, сырья и продовольствия" в части развитияотрасли животноводства в  2015 году предоставлена господдержка в сумме 30621 тыс. руб. на возмещение части затрат с/х товаропроизводителям на 1кг реализованного (или) отгруженного молока в сумме 14116 тыс. руб. и Грант на развитие животноводческой семейной фермы в сумме 16505 тыс. руб.   </t>
  </si>
  <si>
    <t xml:space="preserve">в рамках мероприятий КЦП "Развитие малых форм хозяйствования в АПК на территории Краснодарского края на 2012-2015гг" в  2015 г. на поддержку ЛПХ и КФХ (мясо, молоко) из краевого бюджета предоставлено 4000 тыс. руб., на строительство теплиц -  4390 тыс. руб, развитие капельного орошения -35 тыс. руб., приобретение поголовья животных - 709 тыс. руб. </t>
  </si>
  <si>
    <t>мероприятие выполненно в полном объеме. Для обеспечения деятельности 52-х дворовых площадок муниципального образования Гулькевичский район приобретен спортивный инвентарь,  приобретен наградной материал, кубки, грамоты и пр. для проведения соревнований</t>
  </si>
  <si>
    <t>в рамках государственной программы по организации и проведению общественных работ и государственной программы Краснодарского края "Содействие занятости населения"  на 2014-2017 гг. на оплачиваемые общественные работы в 2015 году трудоустоено 398 человек, из числа безработных 176 граждан с выплатой материальной поддержки;по программе временной занятости несовершеннолетних в возрасте от 14 до 18 лет  трудоустроено 866 человек.</t>
  </si>
  <si>
    <t xml:space="preserve">в рамках федеральной целевой программы "Устойчивое развитие сельских территорий на 2014-2017 годы и на период до 2020 г" в 2015 году  получена социальная выплата на условиях софинансирования из федерального и краевого бюджетов в сумме 1211 тыс. руб. и направлена на приобретение жилья в сельской местности молодой семье (Евтеевой Т.А.). </t>
  </si>
  <si>
    <t>ввиду недофинансирования из средств краевого бюджета (33,2% от запланированного объема) завершение капитального ремонта МУК ЦДК "Лукоморье" перенесено на II квартал 2014 года</t>
  </si>
  <si>
    <t>в связи с уточнением объема работ (строительство) сроки реализации мероприятия перенесены на 2016 год</t>
  </si>
  <si>
    <t>за счет средств краевого бюджета приобретено оборудование, учебные пособия, учебники для осуществления учебного процесса для всех 24 школ МО Гулькевичский райо</t>
  </si>
  <si>
    <t>мероприятие реализовано в полном объеме в 2014 году</t>
  </si>
  <si>
    <t>для реализации мероприятия по реконструкции дошкольных учреждений в х.Духовский, ст.Скобелевская Управлением образования администрации МО Гулькевичский район подготовлена и направлена заявка на софинансирование из краевого бюджета.Объем финансирования уточняется</t>
  </si>
  <si>
    <t>мероприятие не выполнено, поскольку не включено в перечень объектов для софинансирования из краевого бюджета в рамках государственной программы "Социально-экономическое и территориальное развитие муниципальных образований КК". В случае дополнительного предоставление субсидий из федерального бюджета в 2015 году, данное мероприятие будет включено в указанный перечень. Возможные сроки строительства д/с  (выкупа) 2015-2016 годы</t>
  </si>
  <si>
    <t>в связи с  отсутствием финансирования из краевого бюджета и недостатком средств в местном бюджете капитальный ремонт участковой больницы сельского поселения Венцы-Заря в 2015 году не проводился</t>
  </si>
  <si>
    <t>мероприятие реализовано в полном объеме за счет средства краевого бюджета, в результате мощность амбулаторно-поликлинических учреждений Гулькевичского района увеличилась на 120 посещений в смену, мощность дневного стационара на 10 пациенто-дней в смену.</t>
  </si>
  <si>
    <t>согласно плану мероприятий (дорожной карте)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х.Чаплыгин планируется в 2017 году</t>
  </si>
  <si>
    <t>согласно плану мероприятий ("дорожной карты") по реализации Стратегии социально-экономического развития МО Гулькевичский район до 2020 года, утвержд. Постановлением администрации МО Гулькевичский районот 06.10.2015г №1029 реализация мероприятия по созданию офиса в с.Отрадо-Кубанское запланировано на 2018 год</t>
  </si>
  <si>
    <t xml:space="preserve">В целях улучшения обеспеченности медицинскими кадрами учреждений здравоохранения сформировано и начато предоставление в безвоздмездное пользование 10  земельных участков, находящиеся в государственной или муниципальной собственности под ИЖС. В настоящее время завершается формирование реестра земельных участков под ИЖС, в т.ч. для медицинских работников, которые планируют трудоустройство в МБУЗ «Центральная районная больница Гулькевичского района». В 2015 году в район прибыло 15 врачей: 4 врача-педиатра, 1 врач-терапевт, 1 врач-статистик, 1 врач скорой медицинской помощи; 1 акушер-гинеколог, 2 врача-уролога, 1 врач-психиатр, 2 травматолога-ортопеда, 1 врач-рентгенолог  </t>
  </si>
  <si>
    <t>В настоящее время утверждено внесение изменений в генеральные планы пяти поселений (Гулькевичского г/п. Комсомольского с/п, Новоукраинского с/п, Красносельского г/п, с/п Союз Четырех Хуторов). Внесение изменений в СТП планируется в 2016 году</t>
  </si>
  <si>
    <t>УТВЕРЖДЕНА(Постановление администрации Гулькевичского городского поселения Гулькевичского района от 07.12.2015 №860)</t>
  </si>
  <si>
    <t xml:space="preserve"> выполнено</t>
  </si>
  <si>
    <t>выполнено</t>
  </si>
  <si>
    <t>Решение 22 сессии 3 созыва  Совета Отрадо-Кубанского сельского поселения Гулькевичского  района от 04.12.2015 № 1</t>
  </si>
  <si>
    <t>решение 15 сессии III созыва Совета Отрадо-Ольгинского сельского поселения Гулькевичского района от 17.09.2015 № 5</t>
  </si>
  <si>
    <t xml:space="preserve">Решение 16 сессии III созыва Совета сельского поселения Кубань Гулькевичского района от 23.10.2015 г. № 6 </t>
  </si>
  <si>
    <t>Решение 18 сессии 3 созыва Совета Скобелевского сельского поселения Гулькевичского района от 27.11.2015 № 1</t>
  </si>
  <si>
    <t xml:space="preserve">Постановление администрации Соколовского сельского поселения Гулькевичского района от 26.10.2015г. № 113  </t>
  </si>
  <si>
    <t>на стадии разработки, реализация планируется 2016 году</t>
  </si>
  <si>
    <t>Л.П.Александрова</t>
  </si>
  <si>
    <t>861(60)5-18-72</t>
  </si>
  <si>
    <t>мероприятие выполнено в пределах выделенных средств</t>
  </si>
  <si>
    <t>Строительство ледового дворца</t>
  </si>
  <si>
    <t>Строительство плавательного бассейна</t>
  </si>
  <si>
    <t>3.1.6.</t>
  </si>
  <si>
    <t>3.1.7.</t>
  </si>
  <si>
    <t>Капитальный ремонт МБДОУ № 16, г.Гулькевичи; МБДОУ № 24,25, п.Кубань; МБДОУ № 26, п.Венцы; МБДОУ № 31, х.Тельман</t>
  </si>
  <si>
    <t>Гулькевичское городское поселение, сельское поселение Кубань, сельское поселение Венцы-Заря,  Комсомольское сельское поселние Гулькевичского района</t>
  </si>
  <si>
    <t>2015-2016</t>
  </si>
  <si>
    <t>Капитальный  ремонт общеобразовательных учреждений (ремонт кровли, спортзалов, ремонт систем отопления, благоустройство) МАОУ СОШ № 1, 3,  г.Гулькевичи; МБОУ СОШ №  4, 7, г.Гулькевичи; МБОУ СОШ № 8, п.Комсомольский; МБОУ СОШ № 9, с.Новоукраинское; МБОУ СОШ № 10, п.Гирей; МБОУ СОШ № 12, с.Майкопское; МБОУ СОШ № 13, п.Венцы; МБОУ СОШ № 14, с.Соколовское</t>
  </si>
  <si>
    <t>Гулькевичское, Гирейское  городские поселения, Комсомольское сельское поселение, Новоукраинское сельское поселение, Венцы-Заря сельское поселение Гулькевичского района</t>
  </si>
  <si>
    <t xml:space="preserve">Гулькевичское городское поселение  </t>
  </si>
  <si>
    <t xml:space="preserve">Строительство плавательного бассейна  </t>
  </si>
  <si>
    <t>2016-2017</t>
  </si>
  <si>
    <t xml:space="preserve">Строительство и обустройство многофункциональной спортивной площадки, с.Отрадо-Кубанское, ул. Ленина, Отрадо-Кубанское сельское поселение </t>
  </si>
  <si>
    <t>Отрадо-Кубанское сельское поселение Гулькевичского райоа</t>
  </si>
  <si>
    <t>Реконструкция подстанции ПС 110/35/6 кВ "Гулькевичи".</t>
  </si>
  <si>
    <t xml:space="preserve"> Гулькевичское городское поселение Гулькевичского района</t>
  </si>
  <si>
    <t>Реконструкция автомобильных дорог общего пользования Гулькевичского городского поселения (ул. Прогресс от дома № 210 до автодороги п. Венцы-Заря; ул. Центральная от ул. Кочубея до ул.Новороссийская, ул. Новороссийская от ул. Центральной до автодороги (г.Гулькевичи - с. Отрадо-Ольгинское)</t>
  </si>
  <si>
    <t>Капитальный ремонт автомобильных дорог общего пользования Гулькевичского городского поселения (объездная от ул. Ленинградской; объездная от ул. Пионерской до ул. Олимпийской)</t>
  </si>
  <si>
    <t>Капитальный ремонт автомобильных дорог общего пользования Николенского сельского поселения (ул.Заречная от дома №78 до дома № 116)</t>
  </si>
  <si>
    <t>Капитальный ремонт автомобильных дорог общего пользования Новоукраинского сельского поселения (с. Новоукраинское, ул.Подгорная 500 м; ул.Прикубанская 800 м; ул.Мира 550 м; тротуар по ул.Красной 1000 м)</t>
  </si>
  <si>
    <t xml:space="preserve">Капитальный ремонт автомобильных дорог общего пользования Гирейского сельского поселения: ул. Заводская 1100 м, ул. Южная 500 м, ул. Шаумяна 1100 м, ул. Лермонтова 900 м, ул. Подгорная 100 м </t>
  </si>
  <si>
    <t>Капитальный ремонт  автомобильных дорог общего пользования Красносельского сельское  поселение (ул. Советская, ул. Северная, пер. Северный, ул.  60 лет СССР, ул. Западная, ул. Заводская, ул. Урожайная, ул. Восточная, ул. Окружная, ул. Ручейная)</t>
  </si>
  <si>
    <t>Капитальный ремонт автомобильных дорог общего пользования  сельского поселения Венцы-Заря (ул. Молодежная п. Венцы)</t>
  </si>
  <si>
    <t>Капитальный ремонт автомобильных дорог общего пользования Комсомольского сельского поселения (ул. Степная, пер. Осенний х. Тельман)</t>
  </si>
  <si>
    <t xml:space="preserve">Капитальный ремонт автомобильных дорог общего пользования Отрадо-Ольгинского сельского поселения (ул. Школьная с.Отрадо-Ольгинское)      </t>
  </si>
  <si>
    <t>Капитальный ремонт автомобильных дорог общего пользования Скобелевского сельского поселения (ул. Красная, ул. Молодёжная х. Журавлёв)</t>
  </si>
  <si>
    <t>Капитальный ремонт автомобильных дорог общего пользования Отрадо-Кубанского сельского поселения (ул.Центральная п.Ботаника 800 м,  ул.Почтовая 500 м, ул.Гагарина 500 м с.Отрадо-Кубанское)</t>
  </si>
  <si>
    <t>Капитальный ремонт автомобильных дорог общего пользования Тысячного сельского поселения (ул. Мамонова х.Тысячный)</t>
  </si>
  <si>
    <t>Капитальный ремонт автомобильных дорог общего пользования Пушкинского сельского поселения (ул. Кооперативная с. Пушкинское)</t>
  </si>
  <si>
    <t>Капитальный ремонт автомобильных дорог общего пользования Соколовского сельского поселения (ул. Ленина 200 м, ул. Пушкина 100 м с.Соколовское, ул. Первомайская 100 м х.Новопавловский)</t>
  </si>
  <si>
    <t xml:space="preserve"> Капитальный ремонт зданий и отделений центральной районной больницы:  родильного дома, детской поликлиники и женской консультации, лечебного корпуса №2 (хирургия), взрослого инфекционного отделения, стерилиза-цонного  отделения, детского инфекционного отделения, пищеблока, прачечной, помещений клинико-диагностической лаборатории</t>
  </si>
  <si>
    <t>в связи с  отсутствием финансирования из краевого бюджета и недостатком средств в местном бюджете капитальный ремонт участковой больницы сельского поселения Венцы-Заря в 1 полугодии  2016 году не проводился</t>
  </si>
  <si>
    <t>реализация мероприятия в связи с отсутствием финансирования в 1 полдугодии 2016 года не осуествлялся</t>
  </si>
  <si>
    <t>реализация мероприятия в связи с отсутствием финансирования в 1 полдугодии 2016 года не осуествлялась</t>
  </si>
  <si>
    <t>реализация мероприятия в связи с отсутствием финансирования в 2015 году не осуествлялась</t>
  </si>
  <si>
    <t>срок реализации 2017 год</t>
  </si>
  <si>
    <t>финансрование мероприятия в 1 полугодии 2016 году не осуществлялось по причине дифицита бюджетных средств</t>
  </si>
  <si>
    <t>срок реализации  - 2018 год</t>
  </si>
  <si>
    <t>Подготовлена ПСД на капитальный ремонт паталого-анатомичиского отделения (морга) МБУЗ ЦРБ Гулькевичского района. Реализация мероприятия планируется в 2016-2017 годах</t>
  </si>
  <si>
    <t>реализация мероприятия плагнируется до конца 2016 года</t>
  </si>
  <si>
    <t>МО  Гулькевичский район на 2013-2017 годы за 1 полугодие 2016 года</t>
  </si>
  <si>
    <t>В 2016 году начаты работы по капитальному ремонту МБДОУ д/с № 39 с.Соколовское. Финансирование мероприятия и завершение работ планируется во II полугодии  2016 года</t>
  </si>
  <si>
    <t>В 2016 году будет проведен капитальный ремонт МБДОУ д/с № 39 с.Соколовское. Финансирование мероприятия и завершение работ планируется во II полугодии  2016 года</t>
  </si>
  <si>
    <t>мероприятие реализовано в полном объем в 2013-2015 гг</t>
  </si>
  <si>
    <t>мероприятие выполнено частично: в 1 полугодии 2016 года осуществлен капитальный ремонт системы отопления МБОУ СОШ № 13</t>
  </si>
  <si>
    <t xml:space="preserve">мероприятие не включено в государственную программу КК "Развитие физической культуры и спорта"  на 2016 год для софинансирования из средств краевого бюджета. Отделом физической культуры и спорта адм. МО Гулькевичский район проводится работа по корректировке ПСД в соответствие с действующими ценами и включению мероприятия в государственную программу для софинансирования в 2017 году  </t>
  </si>
  <si>
    <t>отделом физической культуры и спорта проводится работа по включению мероприятия в государственную программу "Строительство спортивных объектов в РФ" на 2017 год</t>
  </si>
  <si>
    <t>Документы для участия в государственной программе КК "Развитие физической культуры и спорта" направлены в министерство физической культуры КК. В связи не включением мероприятия в перечень объектов КК для софинансирования из средств краевого бюджета в 2016 году, реализация мероприятия будет осуществляться в более поздние сроки (уточняются)</t>
  </si>
  <si>
    <t>мероприятие не выполнено в связи с тет, что не включено в перечень объектов государственной программы для софинансирования из краевого бюджета. Необходимые документы для включения в государственную программу на 2017 год находятся в министерстве образования Краснодарского края</t>
  </si>
  <si>
    <t>в связи с отсутствием финансирования мероприятие в 2016 году не выполнено. Реализация мероприятия будет осуществяться в более поздние сроки</t>
  </si>
  <si>
    <t>приобретен спортивный инвентарь и оборудование для оснащения учреждений спортивной направленности</t>
  </si>
  <si>
    <t xml:space="preserve">выполнение мероприятия планируется во 2 полугодии 2016 года по мере выделения средств из краевого бюджета. </t>
  </si>
  <si>
    <t>За счет средств местного бюджета в 1 полугодии 2016 г. на чемпионаты и первенства Краснодарского края командировано 26 команд (248 человек).</t>
  </si>
  <si>
    <t>Реализация мероприятий по утверждению схемы территориального пданирования муниципального образлвания Гулькевичский район  планируется до конца 2016 года. В настоящее время находится на согласовании в администрации Краснодарского края</t>
  </si>
  <si>
    <t>Решение 23 сессии III созыва Совета сельского поселения Венцы-Заря Гулькевичского района от 7 апреля 2016 года № 3</t>
  </si>
  <si>
    <t xml:space="preserve">выполнено. </t>
  </si>
  <si>
    <t>выполнено в 2015 году</t>
  </si>
  <si>
    <t>Решение 25 сессии 3 созыва Совета пушкинского сельского поселения Гулькевичского района от 27.11.2015 №5</t>
  </si>
  <si>
    <t>реализация мероприятий планируется до конца 2016 года</t>
  </si>
  <si>
    <t>в рамках государственной программы по организации и проведению общественных работ и государственной программы Краснодарского края "Содействие занятости населения"  на 2014-2017 гг. на оплачиваемые общественные работы за 1 полугодии 2016 года трудоустоено 112 человек, из числа безработных 81 человек с выплатой материальной поддержки.</t>
  </si>
  <si>
    <t>в ходе мониторинга состояния автомобильных дорог поселения установлена первоочередная необходимость преведения реконструкции автодороги поселения по ул.Короткова. Работы планируется проводить во II полугодии 2016 года</t>
  </si>
  <si>
    <t>в связи с ограниченным бюджетом Гулькевичского городского поселения из-за проведения работ по реконтсрукции автомобильной дороге по ул.Короткова. Работы в 2016 году проводить не планируется</t>
  </si>
  <si>
    <t>работы запланированны на 2 полугодие 2016 года</t>
  </si>
  <si>
    <t>в ходе проведения состояния автомобильных дорог поселения установлена первоочередная необходимость преведения работ по капитальному ремонту автодороги поселения по ул.Красной, х.Самойлов. Работы планируется проводить во II полугодии 2016 года</t>
  </si>
  <si>
    <t xml:space="preserve">в ходе мониторинга состояния автомобильных дорог поселения установлена первоочередная необходимость преведения работ по капитальному ремонту автодороги поселения по ул.Красная пос.Гирей. Работы планируется проводить во II полугодии 2016 года  </t>
  </si>
  <si>
    <t>работы планируется произвести во II полугодии 2016 г.</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</si>
  <si>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ул.Больничная и ремонт тротуара по ул.Советская. Работы планируется проводить во II полуодии 2016 года</t>
  </si>
  <si>
    <t>работы планируеться проводить во II полугодии 2016 года</t>
  </si>
  <si>
    <t>в ходе проведения мониторинга состояния автомобильных дорог поселения установлена первоочередная необходимость проведения ремонта автодорог поселения  ул.Школьная. Работы планируеться проводить во II полугодии 2016 года</t>
  </si>
  <si>
    <t>работы планируется проводить во II полугодии 2016 года</t>
  </si>
  <si>
    <t>в ходе мониторинга состояния автомобильных дорог поселения установлена первоочередная необходимость проведения ремонта автодорог поселения  ул.Красная и ул.Юго-Западная с.Отрадо-Кубанское. Работы планируется проводить во II полугодии 2016 года</t>
  </si>
  <si>
    <t xml:space="preserve">работы планируеться проводить во II полугодии 2016 года </t>
  </si>
  <si>
    <t>в ходе мониторинга состояния автомобильных дорог поселения установлена первоочередная необходимость проведения ремонта автодорог поселения  пер.Кооперативный с.Пушкинсое. Работы планируется проводить во втором полугодии 2016 года</t>
  </si>
  <si>
    <t>в ходе провведения мониторинга было установленно о необходимости проведения ремонта дорожного полотна по ул.Южная пос.Советский и ул.Заречная пос.Урожайный. Работы планируется проводить в III квартале 2016 года</t>
  </si>
  <si>
    <t>в ходе мониторинга установленно о необходимости проведения ремонта дорожного полотна по ул.Школьная и пер.ленина хут.Чаплыгин. Работы планируется проводить в III квартале 2016 года</t>
  </si>
  <si>
    <t>в рамках федеральной целевой программы "Устойчивое развитие сельских территорий на 2014-2017 годы и на период до 2020 г" в I полугодии 2016 г. отсутствовали претенденты на получение социальной выплаты на приобретение жилья в сельской местности, II полугодии приняты документы от двух претендентов и направлены на рассмотрение в комиссию.</t>
  </si>
  <si>
    <t>в I полугодии  2016 г. средства  на возмещение части затрат по приобретению элитных семян с/х культур на условиях софинансирования из федерального и краевого бюджетов не выделялось,  Реализация мероприятия планируется во II полугодии 2016 года</t>
  </si>
  <si>
    <t>в I полугодии  2016 г. предоставлена господдержка в сумме 11088 тыс. руб. на возмещение части затрат с/х товаропроизводителям на 1кг реализованного (или) отгруженного молока и 79 тыс. руб. на содержание племенных конематок ( ООО "Самоволов").  Освоение бюджетных средств планируется также и во II полугодии 2016г.</t>
  </si>
  <si>
    <t>Отказ инвестора от реализации проекта в связи с отсутствием финансирования, инвестиционное  соглашение от 27.09.2013г.расторгнуто в 2015 году. За счет собственных средств предприятия осуществляется реконструкция действующего завода</t>
  </si>
  <si>
    <t>Цех введен в эксплуатацию в январе 2015 года</t>
  </si>
  <si>
    <t>С 2015 года полномочия по формированию и предоставлению земельных участков переданы на уровень поселений</t>
  </si>
  <si>
    <t>актуализация бизнес-планов запланирована на 2 полугодие 2016 года</t>
  </si>
  <si>
    <t>финансирование участия МО Гулькевичский район в XV международном инвестиционном форуме "Сочи-2016" осуществляется во 2 полугодии</t>
  </si>
  <si>
    <t>За I полугодие 2016 г. МФЦ оказано более 25 тысяч услуг, наиболее востребованы среди населения услуги следующих служб:
• Федеральная служба государственной регистрации, кадастра и картографии по Краснодарскому краю;
• Управление Федеральной миграционной службы по Краснодарскому краю;
• Отделение Пенсионного фонда РФ по Краснодарскому краю;
• Главное управление МВД по Краснодарскому краю;
• Архивный отдел администрации МО Гулькевичский район;
• Управление образования администрации МО Гулькевичский район.
 Во всех городских и сельских поселениях Гулькевичского района функционируют территориально-обособленные  подразделения (ТОСП) МФЦ,  в которых ведется прием документов по государственным и муниципальным услугам.Оказывается помощь в регистрации на портале Госуслуг</t>
  </si>
  <si>
    <t>Программой не предусмотрено</t>
  </si>
  <si>
    <t>реализовано в 2015 году</t>
  </si>
  <si>
    <t>в I  полугодии 2016 года реализация мероприятия не финансировалась в связи с отстутствием средств</t>
  </si>
  <si>
    <t>в I полугодии 2016 года финансирование не осуществлялось</t>
  </si>
  <si>
    <t>в I полугодии 2016 г. финансирование из краевого и местного бюджетов не осуществлялось</t>
  </si>
  <si>
    <t>Мероприятие профинансировано частично, За 6 месяцев 2016 г.организовано проведение месячника оборонно-массовой и военно-патриотической работы;  проведены: акция "Свеча памяти", Всероссийская акция "Бессмертный полк", военно-спортивные соревнования "Наследники Победы", автопробег "Маршрут памяти". В г.Гулькевичи проведен районый День молодежи России, в рамках которого были проведены комплекс мероприятия: "КИНОшествие"- тематический парад поселений, Награждение грамотами и благодарственными письмами активных специалистов поселений, волонтеров, а завершился праздничный день пенной дискотекой</t>
  </si>
  <si>
    <t>Мероприятие выполнено частично. За 6 мес. 2016 года организовано и проведено: 3 семинара "Открой свое дело", круглый стол "Проект IQ года", муниципальный 3 этап ежегодного чемпионата Юношеской лиги интелектуальной игры "Что? Где? Когда?", акция "Подарок для милых дам", фестиваль-смотр школьной лиги "КВН", фестиваль по интелектуальной игре "Что? Где? Когда?", акция "День добрых дел", конференция "Успешный старт", Гулькевичская лига КВН,  проведен 2 этам краевого караоке-конкурса "Золотой голос". Приобретен спорт.инентарь для эффективной работы 53х дворовых площадок на территории МО Гулькевичский район.</t>
  </si>
  <si>
    <t xml:space="preserve">Мероприятие выполнено частично. За 6 месяцев 2016 года в рамках профилактики наркомании, алкоголизма и табакокурения в молодежной среде, а также с целью популяризации здорового образа жизни  проведено 110 мероприятий, самыми значимыми из них были мероприятия в рамках Всемирного дня отказа от курения и мероприятия в рамках Дня борьбы с наркоманией и наркобизнессом. </t>
  </si>
  <si>
    <t>мероприятие выполнено частично. За 6 месяцев 2016 года трудоустроено 456 несовершеннолетних в возрасте от 14 до 18 лет.</t>
  </si>
  <si>
    <t>Мероприятие выполнено частично. За 6 месяцев 2016 года организован и проведен 5-дневный учебно-тренировочный выезд в х. Ильич Отрадненского района</t>
  </si>
  <si>
    <t>финансирование мероприятия в I полугодии 2016 года не осуществлялось</t>
  </si>
  <si>
    <t>выполнено частично. Выполнение мероприятия в полном объеме запланировано до конца 2016 года</t>
  </si>
  <si>
    <t xml:space="preserve">Согласно Приказу министерства ТЭК и ЖКХ Краснодарского края от 13 мая 2016 года № 139 "Об утверждении перечня инвестиционных проектов МО Краснодарского края для предоставления субсидий из краевого бюджета на софинансирование расходных обязательстви МО Краснодарского края по организации газоснабжения населения в 2016 году" объект "Строительство газопровода высокого давления к  х. Журавлев, х. Сергиевский, х. Спорный Гулькевичского района Краснодарского края" включен в перечень для предоставления субсидий из краевого бюджета на софинансирование расходных обязательств по организации строительства газопроводов </t>
  </si>
  <si>
    <t>выполнено в запланированном объеме.Творческие коллективы приняли участие в 26-ти конкурсах различных уровней,  проведено 5159 мероприятий</t>
  </si>
  <si>
    <t>проведены мероприятия по программе летнего чтения, акция антинаркотической направленности, «Библионочь»</t>
  </si>
  <si>
    <t>мероприятие выполнено в полном объеме. В 2016 году премией «Лучший работник культуры» награждено 10 работников культуры</t>
  </si>
  <si>
    <t>выполнено в пределах выделенных из бюджета средств. Приобретен 891 экземпляр книгоиздательской продукции.</t>
  </si>
  <si>
    <t>ввиду недостатка средст в бюджете МО Гулькевичский район, осуществлена только замена оконных блоков учреждения культуры в Новоукраинском сельском поселении.  Подготовлены заявки на участие в государственной программе «Развитие культуры» по 2 учреждениям культуры сельских и городских поселений, софинансирование по мероприятиям будет осуществляться за счет средств краевого бюджета.Реализации мероприятия - капитальный ремонт 16 учреждений культуры перенесены на более поздние сроки.</t>
  </si>
  <si>
    <t>ввиду недостатка средст в бюджете муниципального образованияГулькевичский район, реализация мероприятия (строительство) перенесены на более поздние сроки</t>
  </si>
  <si>
    <t>мероприятие выполнено в пределах средств, выделенных из бюджетов городских  и сельских поселений, а ткаже внебюджетных средств. Учреждениями культуры приобретены музыкальная аппаратура, офисная и оргтехника.</t>
  </si>
  <si>
    <t>выполнено в полном объеме, в 2016 году стипендиатами стали 20 лучших учащихся школ дополнительного образования</t>
  </si>
  <si>
    <t>Произведены работы по ремонту холла кинотеатра, установлено оборудование 3D в красном зале кинотеатра.</t>
  </si>
  <si>
    <t>выполнено в пределах финансирования из местного бюджета и внебюджетных источников. Повышение квалификации прошли 62 сотрудника учреждений культуры</t>
  </si>
  <si>
    <t>выполнено в пределах финансирования из местного бюджета и внебюджетных источников. Повышение квалификации прошли 43 сотрудника учреждений культуры</t>
  </si>
  <si>
    <t>мероприятие выполнено частично, за счет средств местного бюджета и внебюджетных средств произведена замена более 4 км сетей холодного водоснабжения.</t>
  </si>
  <si>
    <t>финансирование из краевого и местного бюджетов не осуществлялось, реализация мероприятия за счет внебюджетных источников</t>
  </si>
  <si>
    <t>осуществлялись мероприятия по подготовке к осенне-зимнему периоду 2015-2016 года, в частности по замене тепловых сетей, капитальному ремонту котлов и замене дымовых труб. Положительным эффектом реализации мероприятий - уменьшение количетсва аварий  и снижение потерь тепловой энергии в теплосетях</t>
  </si>
  <si>
    <t>проведены работы по замене оборудования, подведению газопровода. Осуществлялись пуско-наладочные работы. Положительным эффектом выполнения мероприятия явилась стабильная работа котельного оборудования при нагрузках, при понижении температуры наружного воздуха.</t>
  </si>
  <si>
    <t>за счет средств краевого бюджета проведена уклада более 800 м.п. тротуаров в населенных пунктах Гулькевичского района, что положительно отразилось на степени благоустройства населенных пунктов Гулькевичского района.</t>
  </si>
  <si>
    <t>мероприятие реализовано за счет средств краевого и местного бюджетов поселений, что позволило повысить стпень освещенности улиц населенных пунктов</t>
  </si>
  <si>
    <t>Реализация мероприятия панировалась за счет средств ПАО "Кубаньэнерго", ввиду отсутствия денежных средств у предприятия реализация  мероприятияы в I полугодии 2016 года не осуществлялась</t>
  </si>
  <si>
    <t>в бюджете муниципального образования Гулькевичский район предусмотрены средства на реализацию мероприятия в рамках муниципальной программы "Экономическое развитие и инновационная экономика в МО Гулькевичский район" на 2016 год, освоение бюджетных средств на оказание финансовой поддержки субъектам малого и среднего предпринимательства планируется до конца 2016 года</t>
  </si>
  <si>
    <t>постановление администрации Комсомольского сельского поселения от 06.11.2015 № 224</t>
  </si>
  <si>
    <t>в соответствие с планом мероприятий (дорожной картой) по реализации Стратегии социально-экономического развития МО Гулькевичский район до 2020 года, утвержденного постановлением адм. МО Гулькевичский район от 06.10.2016 г. №1029 реализация мероприятия будет осуществляться в период 2016-2020 годы. В I полугодии 2016 года в виду напряженного бюджета реализация мероприятия не осуществлялась</t>
  </si>
  <si>
    <t>в I полугодии 2016 г. выданы сертификаты на приобретение жилья 3 молодым семья в Гулькевичском городском поселении, перечисление денежных средст по данным сертификатам планируется в III квартале 2016 г. Под внебюджетными средствами предполагаются средства федерального бюджета</t>
  </si>
  <si>
    <t>Осуществлен выкуп дошкольного учреждения на 290 мест в с. Новоукраинское</t>
  </si>
  <si>
    <t>В соответствие с планом мероприятий (дорожной картой) реализации Стратегии СЭР МО Гулькевичский район до 2020 года, утвержденной постановлением адм. МО Гулькевичский район от 06.10.2015г № 1029  строительство д/с в с.Майкопское планируется на  2016-2017г.г., д/с г.Гулькевичи на 250 мест -2019-2020г.г</t>
  </si>
  <si>
    <t>осуществлен выкуп дошкольного учреждения на 290 мест в с. Новоукраинское. В соответствие с планом мероприятий (дорожной картой) реализации Стратегии СЭР МО Гулькевичский район до 2020 года, утвержденной постановлением адм. МО Гулькевичский район от 06.10.2015г № 1029  строительство д/с в с.Майкопское планируется на  2016-2017г.г., д/с г.Гулькевичи на 250 мест -2019-2020г.г.</t>
  </si>
  <si>
    <t>в виду напряженного исполнения бюджета выполнение мероприятия перенесено на более поздние сроки</t>
  </si>
  <si>
    <t>за счет средств краевого бюджета приобретено учебное, игровое оборудование,выполнение мероприятия за счет средств муниципального бюлдета во втором полугодии 2016 года</t>
  </si>
  <si>
    <t>за счет средств краевого бюджета приобретено оборудование, учебные пособия, учебники для осуществления учебного процесса,выполнение мероприятия за счет средств муниципального бюджета во втором полугодии 2016 года</t>
  </si>
  <si>
    <t>выполнение мероприятия во втором полугодии 2016 года</t>
  </si>
  <si>
    <t>выполнение мероприятия ожидается во втором полугодии 2016 года</t>
  </si>
  <si>
    <t>управления экономики и потребительской сферы</t>
  </si>
  <si>
    <t xml:space="preserve">Исполняющий обязанности начальника </t>
  </si>
  <si>
    <t>Е.В.Хомутова</t>
  </si>
  <si>
    <t>в виду недостактка средств в бюджете городских и сельских поселений, мероприятие профинансировано на 38,4% от запланированного объема</t>
  </si>
  <si>
    <t>мероприятие профинансировано из бюджетов городских и сельских поселений в пределах выделенных средств. Объем расходов из внебюджетных источников превысил плановые значения на 26%, что связано с расширением внебюджетной деятельности учреждений культуры</t>
  </si>
  <si>
    <t xml:space="preserve">мероприятие выполнено в пределах выделенных средств из местного бюджета и внебюджетных источников. Приобретены музыкальное оборудование, офисная, оргтехника, мебель </t>
  </si>
  <si>
    <t xml:space="preserve">мероприятие выполнено в пределах выделенных средств из местного бюджета и внебюджетных источников. Произведен ремонт фасада здания МБУ ДО Детской музыкальной школы г. Гулькевичи, приобретены офисная оргтехника, мебель </t>
  </si>
  <si>
    <t>выполнено.Решение 23 сессии 3 созыва Совета Гирейского городского поселения Гулкевичского района от 25.01.2016 № 1</t>
  </si>
  <si>
    <t>постановление администрации Красносельского городского поселения Гулькевичского района от 28.08.2015 № 161</t>
  </si>
  <si>
    <t>выполнены в 2015 году</t>
  </si>
  <si>
    <t>решение 27 сессии 3 созыва Совета Николенского сельского поселения Гулькевичского района  от 26 мая 2016 № 2</t>
  </si>
  <si>
    <t>постановление администрации Новоукраинского сельского поселения Гулькевичского района от 22.01.2016 № 5</t>
  </si>
  <si>
    <t>решение 17 сессии 3 созыва Совета сельского поселения Союз Четырех Хуторов  от 13.11.2015 № 1</t>
  </si>
  <si>
    <t>в связи с отсутствием утвержденных министерством сельского хозяства КК нормативно-правовых актов, регулировающих освоение лимита денежных средств на поддержку ЛПХ и КФХ, денежные средства в I полугодии на данный вид поддержки из краевого бюджета не выделялись</t>
  </si>
  <si>
    <t xml:space="preserve">в рамках КЦП «Капитальный ремонт и ремонт автомобильных дорог местного значения Краснодарского края на 2014-2016 гг» МО Гулькевичский район на условиях софинансирования выделено 47021,0 тыс. руб., в т.ч. краевой бюджет 41000,0 тыс. руб., местный бюджет 6021,0 тыс. руб. В результате отремонтировано 25,250 км автомобильных  дорог в поселениях МО Гулькевичский район
</t>
  </si>
</sst>
</file>

<file path=xl/styles.xml><?xml version="1.0" encoding="utf-8"?>
<styleSheet xmlns="http://schemas.openxmlformats.org/spreadsheetml/2006/main">
  <numFmts count="2">
    <numFmt numFmtId="164" formatCode="#,##0.0"/>
    <numFmt numFmtId="165" formatCode="0.0"/>
  </numFmts>
  <fonts count="24">
    <font>
      <sz val="10"/>
      <name val="Arial Cyr"/>
      <charset val="204"/>
    </font>
    <font>
      <b/>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b/>
      <sz val="7"/>
      <name val="Times New Roman"/>
      <family val="1"/>
      <charset val="204"/>
    </font>
    <font>
      <sz val="11"/>
      <name val="Times New Roman"/>
      <family val="1"/>
      <charset val="204"/>
    </font>
    <font>
      <sz val="12"/>
      <name val="Calibri"/>
      <family val="2"/>
      <charset val="204"/>
    </font>
    <font>
      <i/>
      <sz val="12"/>
      <name val="Times New Roman"/>
      <family val="1"/>
      <charset val="204"/>
    </font>
    <font>
      <b/>
      <sz val="11"/>
      <name val="Times New Roman"/>
      <family val="1"/>
      <charset val="204"/>
    </font>
    <font>
      <sz val="8"/>
      <name val="Arial Cyr"/>
      <charset val="204"/>
    </font>
    <font>
      <b/>
      <sz val="12"/>
      <color indexed="8"/>
      <name val="Times New Roman"/>
      <family val="1"/>
      <charset val="204"/>
    </font>
    <font>
      <sz val="12"/>
      <color indexed="8"/>
      <name val="Times New Roman"/>
      <family val="1"/>
      <charset val="204"/>
    </font>
    <font>
      <b/>
      <sz val="12"/>
      <name val="Arial Cyr"/>
      <charset val="204"/>
    </font>
    <font>
      <sz val="14"/>
      <name val="Calibri"/>
      <family val="2"/>
      <charset val="204"/>
    </font>
    <font>
      <b/>
      <sz val="12"/>
      <color theme="1"/>
      <name val="Times New Roman"/>
      <family val="1"/>
      <charset val="204"/>
    </font>
    <font>
      <sz val="12"/>
      <color rgb="FFFF0000"/>
      <name val="Times New Roman"/>
      <family val="1"/>
      <charset val="204"/>
    </font>
    <font>
      <sz val="12"/>
      <color theme="1"/>
      <name val="Times New Roman"/>
      <family val="1"/>
      <charset val="204"/>
    </font>
    <font>
      <b/>
      <sz val="14"/>
      <color theme="1"/>
      <name val="Times New Roman"/>
      <family val="1"/>
      <charset val="204"/>
    </font>
    <font>
      <sz val="10"/>
      <name val="Arial Cyr"/>
      <family val="2"/>
      <charset val="204"/>
    </font>
    <font>
      <sz val="10"/>
      <name val="Times New Roman"/>
      <family val="1"/>
      <charset val="204"/>
    </font>
    <font>
      <sz val="10"/>
      <color rgb="FFFF0000"/>
      <name val="Times New Roman"/>
      <family val="1"/>
      <charset val="204"/>
    </font>
    <font>
      <b/>
      <sz val="12"/>
      <color rgb="FFFF0000"/>
      <name val="Times New Roman"/>
      <family val="1"/>
      <charset val="204"/>
    </font>
    <font>
      <b/>
      <sz val="10"/>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thin">
        <color indexed="64"/>
      </top>
      <bottom style="thin">
        <color indexed="64"/>
      </bottom>
      <diagonal/>
    </border>
  </borders>
  <cellStyleXfs count="4">
    <xf numFmtId="0" fontId="0" fillId="0" borderId="0"/>
    <xf numFmtId="0" fontId="19" fillId="0" borderId="0"/>
    <xf numFmtId="0" fontId="19" fillId="0" borderId="0"/>
    <xf numFmtId="0" fontId="19" fillId="0" borderId="0"/>
  </cellStyleXfs>
  <cellXfs count="376">
    <xf numFmtId="0" fontId="0" fillId="0" borderId="0" xfId="0"/>
    <xf numFmtId="0" fontId="2" fillId="0" borderId="0" xfId="0" applyFont="1" applyFill="1"/>
    <xf numFmtId="0" fontId="2" fillId="0" borderId="0" xfId="0" applyFont="1" applyFill="1" applyAlignment="1">
      <alignment horizontal="center"/>
    </xf>
    <xf numFmtId="3" fontId="4" fillId="0" borderId="2" xfId="0" applyNumberFormat="1" applyFont="1" applyFill="1" applyBorder="1" applyAlignment="1">
      <alignment horizontal="center" vertical="top" wrapText="1"/>
    </xf>
    <xf numFmtId="0" fontId="2" fillId="0" borderId="0" xfId="0" applyFont="1" applyFill="1" applyBorder="1"/>
    <xf numFmtId="3" fontId="11" fillId="0" borderId="2"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0" borderId="4" xfId="0" applyNumberFormat="1" applyFont="1" applyFill="1" applyBorder="1" applyAlignment="1">
      <alignment horizontal="center" vertical="top" wrapText="1"/>
    </xf>
    <xf numFmtId="3" fontId="4" fillId="0" borderId="2" xfId="0" applyNumberFormat="1" applyFont="1" applyFill="1" applyBorder="1" applyAlignment="1">
      <alignment horizontal="right" wrapText="1"/>
    </xf>
    <xf numFmtId="3" fontId="12" fillId="0" borderId="2" xfId="0" applyNumberFormat="1" applyFont="1" applyFill="1" applyBorder="1" applyAlignment="1">
      <alignment horizontal="center" vertical="top" wrapText="1"/>
    </xf>
    <xf numFmtId="3" fontId="12" fillId="0" borderId="4" xfId="0" applyNumberFormat="1" applyFont="1" applyFill="1" applyBorder="1" applyAlignment="1">
      <alignment horizontal="center" vertical="top" wrapText="1"/>
    </xf>
    <xf numFmtId="0" fontId="4" fillId="0" borderId="6" xfId="0" applyFont="1" applyFill="1" applyBorder="1" applyAlignment="1">
      <alignment horizontal="center" vertical="top" wrapText="1"/>
    </xf>
    <xf numFmtId="3" fontId="3" fillId="0" borderId="7" xfId="0" applyNumberFormat="1" applyFont="1" applyFill="1" applyBorder="1" applyAlignment="1">
      <alignment horizontal="center" vertical="top" wrapText="1"/>
    </xf>
    <xf numFmtId="3" fontId="16" fillId="0" borderId="2" xfId="0" applyNumberFormat="1" applyFont="1" applyFill="1" applyBorder="1" applyAlignment="1">
      <alignment horizontal="center" vertical="top" wrapText="1"/>
    </xf>
    <xf numFmtId="0" fontId="17" fillId="0" borderId="0" xfId="0" applyFont="1" applyFill="1" applyAlignment="1">
      <alignment vertical="center"/>
    </xf>
    <xf numFmtId="0" fontId="17" fillId="0" borderId="0" xfId="0" applyFont="1" applyFill="1" applyAlignment="1">
      <alignment horizontal="center" vertical="center"/>
    </xf>
    <xf numFmtId="3" fontId="3" fillId="0" borderId="3" xfId="0" applyNumberFormat="1" applyFont="1" applyFill="1" applyBorder="1" applyAlignment="1">
      <alignment horizontal="left" vertical="top" wrapText="1"/>
    </xf>
    <xf numFmtId="3" fontId="3" fillId="0" borderId="3" xfId="0" applyNumberFormat="1" applyFont="1" applyFill="1" applyBorder="1" applyAlignment="1">
      <alignment vertical="top" wrapText="1"/>
    </xf>
    <xf numFmtId="3" fontId="3" fillId="0" borderId="2" xfId="0" applyNumberFormat="1" applyFont="1" applyFill="1" applyBorder="1" applyAlignment="1">
      <alignment horizontal="left" vertical="top" wrapText="1"/>
    </xf>
    <xf numFmtId="0" fontId="3" fillId="0" borderId="2" xfId="0" applyNumberFormat="1" applyFont="1" applyFill="1" applyBorder="1" applyAlignment="1">
      <alignment horizontal="left" vertical="top" wrapText="1"/>
    </xf>
    <xf numFmtId="3" fontId="3" fillId="0" borderId="3" xfId="0" applyNumberFormat="1" applyFont="1" applyFill="1" applyBorder="1" applyAlignment="1">
      <alignment horizontal="center" vertical="top" wrapText="1"/>
    </xf>
    <xf numFmtId="0" fontId="3" fillId="0" borderId="2" xfId="0" applyNumberFormat="1" applyFont="1" applyFill="1" applyBorder="1" applyAlignment="1">
      <alignment vertical="top" wrapText="1"/>
    </xf>
    <xf numFmtId="1" fontId="3" fillId="0" borderId="2" xfId="0" applyNumberFormat="1" applyFont="1" applyFill="1" applyBorder="1" applyAlignment="1">
      <alignment horizontal="center" vertical="top" wrapText="1"/>
    </xf>
    <xf numFmtId="3" fontId="3" fillId="0" borderId="8" xfId="0" applyNumberFormat="1" applyFont="1" applyFill="1" applyBorder="1" applyAlignment="1">
      <alignment horizontal="center" vertical="top" wrapText="1"/>
    </xf>
    <xf numFmtId="3" fontId="3" fillId="0" borderId="8"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0" fontId="3" fillId="0" borderId="10" xfId="0" applyNumberFormat="1" applyFont="1" applyFill="1" applyBorder="1" applyAlignment="1">
      <alignment horizontal="left" vertical="top" wrapText="1"/>
    </xf>
    <xf numFmtId="3" fontId="3" fillId="0" borderId="10" xfId="0" applyNumberFormat="1" applyFont="1" applyFill="1" applyBorder="1" applyAlignment="1">
      <alignment horizontal="left" vertical="top" wrapText="1"/>
    </xf>
    <xf numFmtId="3" fontId="4" fillId="0" borderId="10"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164" fontId="11" fillId="0" borderId="2" xfId="0" applyNumberFormat="1" applyFont="1" applyFill="1" applyBorder="1" applyAlignment="1">
      <alignment horizontal="center" vertical="top" wrapText="1"/>
    </xf>
    <xf numFmtId="0" fontId="4" fillId="0" borderId="2" xfId="0" applyNumberFormat="1" applyFont="1" applyFill="1" applyBorder="1" applyAlignment="1">
      <alignment horizontal="left" vertical="top" wrapText="1"/>
    </xf>
    <xf numFmtId="3" fontId="4" fillId="0" borderId="2" xfId="0" applyNumberFormat="1" applyFont="1" applyFill="1" applyBorder="1" applyAlignment="1">
      <alignment horizontal="left" vertical="top" wrapText="1"/>
    </xf>
    <xf numFmtId="3" fontId="12" fillId="0" borderId="2" xfId="0" applyNumberFormat="1" applyFont="1" applyFill="1" applyBorder="1" applyAlignment="1">
      <alignment horizontal="left" vertical="top" wrapText="1"/>
    </xf>
    <xf numFmtId="164" fontId="12" fillId="0" borderId="2" xfId="0" applyNumberFormat="1" applyFont="1" applyFill="1" applyBorder="1" applyAlignment="1">
      <alignment horizontal="center" vertical="top" wrapText="1"/>
    </xf>
    <xf numFmtId="1" fontId="4" fillId="0" borderId="2" xfId="0" applyNumberFormat="1" applyFont="1" applyFill="1" applyBorder="1" applyAlignment="1">
      <alignment horizontal="center" vertical="top" wrapText="1"/>
    </xf>
    <xf numFmtId="3" fontId="12" fillId="0" borderId="1" xfId="0" applyNumberFormat="1" applyFont="1" applyFill="1" applyBorder="1" applyAlignment="1">
      <alignment horizontal="center" vertical="top" wrapText="1"/>
    </xf>
    <xf numFmtId="0" fontId="16" fillId="0" borderId="2" xfId="0" applyFont="1" applyFill="1" applyBorder="1" applyAlignment="1">
      <alignment horizontal="center" vertical="top" wrapText="1"/>
    </xf>
    <xf numFmtId="0" fontId="4" fillId="0" borderId="1" xfId="0" applyNumberFormat="1" applyFont="1" applyFill="1" applyBorder="1" applyAlignment="1">
      <alignment horizontal="left" vertical="top" wrapText="1"/>
    </xf>
    <xf numFmtId="0" fontId="9" fillId="0" borderId="2"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9" fillId="0" borderId="3" xfId="0" applyNumberFormat="1" applyFont="1" applyFill="1" applyBorder="1" applyAlignment="1">
      <alignment horizontal="left" vertical="top" wrapText="1"/>
    </xf>
    <xf numFmtId="49" fontId="3" fillId="0" borderId="2" xfId="0" applyNumberFormat="1"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3" fillId="0" borderId="2" xfId="0" applyFont="1" applyFill="1" applyBorder="1" applyAlignment="1">
      <alignment vertical="top" wrapText="1"/>
    </xf>
    <xf numFmtId="49" fontId="6" fillId="0" borderId="2" xfId="0" applyNumberFormat="1" applyFont="1" applyFill="1" applyBorder="1" applyAlignment="1">
      <alignment horizontal="center" vertical="top" wrapText="1"/>
    </xf>
    <xf numFmtId="3" fontId="3" fillId="0" borderId="2" xfId="0" applyNumberFormat="1" applyFont="1" applyFill="1" applyBorder="1" applyAlignment="1">
      <alignment horizontal="center" vertical="top" wrapText="1"/>
    </xf>
    <xf numFmtId="3" fontId="2" fillId="0" borderId="2" xfId="0" applyNumberFormat="1"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0" fontId="4" fillId="0" borderId="5" xfId="0" applyFont="1" applyFill="1" applyBorder="1" applyAlignment="1">
      <alignment horizontal="center" vertical="top" wrapText="1"/>
    </xf>
    <xf numFmtId="3" fontId="3" fillId="0" borderId="1" xfId="0" applyNumberFormat="1" applyFont="1" applyFill="1" applyBorder="1" applyAlignment="1">
      <alignment horizontal="left" vertical="top" wrapText="1"/>
    </xf>
    <xf numFmtId="0" fontId="2" fillId="0" borderId="2" xfId="0" applyFont="1" applyFill="1" applyBorder="1"/>
    <xf numFmtId="3" fontId="3" fillId="0" borderId="4" xfId="0" applyNumberFormat="1" applyFont="1" applyFill="1" applyBorder="1" applyAlignment="1">
      <alignment horizontal="left" vertical="top" wrapText="1"/>
    </xf>
    <xf numFmtId="3" fontId="3" fillId="0" borderId="2" xfId="0" applyNumberFormat="1" applyFont="1" applyFill="1" applyBorder="1" applyAlignment="1">
      <alignment vertical="top" wrapText="1"/>
    </xf>
    <xf numFmtId="0" fontId="16" fillId="0" borderId="2" xfId="0"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0" fontId="3" fillId="0" borderId="27" xfId="0" applyNumberFormat="1" applyFont="1" applyFill="1" applyBorder="1" applyAlignment="1">
      <alignment horizontal="left" vertical="top" wrapText="1"/>
    </xf>
    <xf numFmtId="0" fontId="3" fillId="0" borderId="27" xfId="0" applyFont="1" applyFill="1" applyBorder="1" applyAlignment="1">
      <alignment horizontal="center" vertical="top" wrapText="1"/>
    </xf>
    <xf numFmtId="3" fontId="3" fillId="0" borderId="27" xfId="0" applyNumberFormat="1" applyFont="1" applyFill="1" applyBorder="1" applyAlignment="1">
      <alignment horizontal="left" vertical="top" wrapText="1"/>
    </xf>
    <xf numFmtId="3" fontId="4" fillId="0" borderId="27" xfId="0" applyNumberFormat="1" applyFont="1" applyFill="1" applyBorder="1" applyAlignment="1">
      <alignment horizontal="center" vertical="top" wrapText="1"/>
    </xf>
    <xf numFmtId="3" fontId="16" fillId="0" borderId="2" xfId="0" applyNumberFormat="1" applyFont="1" applyFill="1" applyBorder="1" applyAlignment="1">
      <alignment horizontal="left" vertical="top" wrapText="1"/>
    </xf>
    <xf numFmtId="1" fontId="11" fillId="0" borderId="2" xfId="0" applyNumberFormat="1" applyFont="1" applyFill="1" applyBorder="1" applyAlignment="1">
      <alignment horizontal="center" vertical="top" wrapText="1"/>
    </xf>
    <xf numFmtId="3" fontId="11" fillId="0" borderId="4" xfId="0" applyNumberFormat="1" applyFont="1" applyFill="1" applyBorder="1" applyAlignment="1">
      <alignment horizontal="center" vertical="top" wrapText="1"/>
    </xf>
    <xf numFmtId="1" fontId="15" fillId="0" borderId="2" xfId="0" applyNumberFormat="1" applyFont="1" applyFill="1" applyBorder="1" applyAlignment="1">
      <alignment horizontal="center" vertical="top" wrapText="1"/>
    </xf>
    <xf numFmtId="165" fontId="3" fillId="0" borderId="1" xfId="0" applyNumberFormat="1" applyFont="1" applyFill="1" applyBorder="1" applyAlignment="1">
      <alignment horizontal="center" vertical="top" wrapText="1"/>
    </xf>
    <xf numFmtId="165" fontId="3" fillId="0" borderId="2" xfId="0" applyNumberFormat="1" applyFont="1" applyFill="1" applyBorder="1" applyAlignment="1">
      <alignment horizontal="center" vertical="top" wrapText="1"/>
    </xf>
    <xf numFmtId="0" fontId="0" fillId="0" borderId="4" xfId="0" applyFill="1"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15" fillId="0" borderId="2" xfId="0" applyFont="1" applyFill="1" applyBorder="1" applyAlignment="1">
      <alignment horizontal="center" vertical="center" wrapText="1"/>
    </xf>
    <xf numFmtId="0" fontId="0" fillId="0" borderId="3" xfId="0" applyFill="1" applyBorder="1" applyAlignment="1">
      <alignment horizontal="center" vertical="top" wrapText="1"/>
    </xf>
    <xf numFmtId="0" fontId="4" fillId="0" borderId="2" xfId="0" applyFont="1" applyFill="1" applyBorder="1" applyAlignment="1">
      <alignment horizontal="left" vertical="top" wrapText="1"/>
    </xf>
    <xf numFmtId="0" fontId="4"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9"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1" xfId="0" applyNumberFormat="1" applyFont="1" applyFill="1" applyBorder="1" applyAlignment="1">
      <alignment horizontal="left" vertical="top" wrapText="1"/>
    </xf>
    <xf numFmtId="0" fontId="0" fillId="0" borderId="4" xfId="0" applyFill="1" applyBorder="1" applyAlignment="1">
      <alignment vertical="top" wrapText="1"/>
    </xf>
    <xf numFmtId="0" fontId="0" fillId="0" borderId="2" xfId="0" applyFill="1" applyBorder="1" applyAlignment="1">
      <alignment horizontal="center"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3" fontId="9" fillId="0" borderId="2" xfId="0" applyNumberFormat="1" applyFont="1" applyFill="1" applyBorder="1" applyAlignment="1">
      <alignment horizontal="left" vertical="top" wrapText="1"/>
    </xf>
    <xf numFmtId="0" fontId="21" fillId="0" borderId="0" xfId="0" applyFont="1" applyFill="1" applyBorder="1" applyAlignment="1">
      <alignment horizontal="center" vertical="center" wrapText="1"/>
    </xf>
    <xf numFmtId="0" fontId="3" fillId="0" borderId="0" xfId="0" applyFont="1" applyFill="1" applyAlignment="1">
      <alignment wrapText="1"/>
    </xf>
    <xf numFmtId="0" fontId="3" fillId="0" borderId="27" xfId="1" applyNumberFormat="1" applyFont="1" applyFill="1" applyBorder="1" applyAlignment="1">
      <alignment horizontal="left" vertical="top" wrapText="1"/>
    </xf>
    <xf numFmtId="3" fontId="1" fillId="0" borderId="2" xfId="0" applyNumberFormat="1" applyFont="1" applyFill="1" applyBorder="1" applyAlignment="1">
      <alignment horizontal="center" vertical="top" wrapText="1"/>
    </xf>
    <xf numFmtId="0" fontId="23" fillId="0" borderId="1" xfId="0" applyNumberFormat="1" applyFont="1" applyFill="1" applyBorder="1" applyAlignment="1">
      <alignment horizontal="left" vertical="top" wrapText="1"/>
    </xf>
    <xf numFmtId="0" fontId="0" fillId="0" borderId="3" xfId="0" applyFill="1" applyBorder="1" applyAlignment="1">
      <alignment horizontal="center" vertical="top" wrapText="1"/>
    </xf>
    <xf numFmtId="0" fontId="3" fillId="0" borderId="2" xfId="0" applyFont="1" applyFill="1" applyBorder="1" applyAlignment="1">
      <alignment horizontal="center" vertical="top" wrapText="1"/>
    </xf>
    <xf numFmtId="0" fontId="0" fillId="0" borderId="12" xfId="0" applyFill="1" applyBorder="1" applyAlignment="1">
      <alignment vertical="top" wrapText="1"/>
    </xf>
    <xf numFmtId="0" fontId="0" fillId="0" borderId="8" xfId="0" applyFill="1" applyBorder="1" applyAlignment="1">
      <alignment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0" fillId="0" borderId="0" xfId="0" applyFill="1" applyBorder="1" applyAlignment="1">
      <alignment vertical="top" wrapText="1"/>
    </xf>
    <xf numFmtId="0" fontId="2" fillId="2" borderId="0" xfId="0" applyFont="1" applyFill="1"/>
    <xf numFmtId="0" fontId="1"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0" fillId="0" borderId="4" xfId="0" applyFill="1" applyBorder="1" applyAlignment="1">
      <alignment vertical="top" wrapText="1"/>
    </xf>
    <xf numFmtId="0" fontId="3" fillId="0" borderId="2" xfId="0" applyFont="1" applyFill="1" applyBorder="1" applyAlignment="1">
      <alignment horizontal="center" vertical="top" wrapText="1"/>
    </xf>
    <xf numFmtId="3" fontId="3" fillId="0" borderId="2" xfId="1" applyNumberFormat="1" applyFont="1" applyFill="1" applyBorder="1" applyAlignment="1">
      <alignment horizontal="center" vertical="top" wrapText="1"/>
    </xf>
    <xf numFmtId="0" fontId="3" fillId="0" borderId="2" xfId="1" applyNumberFormat="1" applyFont="1" applyFill="1" applyBorder="1" applyAlignment="1">
      <alignment horizontal="left" vertical="top" wrapText="1"/>
    </xf>
    <xf numFmtId="3" fontId="3" fillId="0" borderId="27" xfId="1" applyNumberFormat="1" applyFont="1" applyFill="1" applyBorder="1" applyAlignment="1">
      <alignment horizontal="center" vertical="top" wrapText="1"/>
    </xf>
    <xf numFmtId="3" fontId="3" fillId="0" borderId="27" xfId="2" applyNumberFormat="1" applyFont="1" applyFill="1" applyBorder="1" applyAlignment="1">
      <alignment horizontal="center" vertical="top" wrapText="1"/>
    </xf>
    <xf numFmtId="3" fontId="3" fillId="0" borderId="27" xfId="2" applyNumberFormat="1" applyFont="1" applyFill="1" applyBorder="1" applyAlignment="1">
      <alignment vertical="top" wrapText="1"/>
    </xf>
    <xf numFmtId="3" fontId="3" fillId="0" borderId="2" xfId="2" applyNumberFormat="1" applyFont="1" applyFill="1" applyBorder="1" applyAlignment="1">
      <alignment horizontal="center" vertical="top" wrapText="1"/>
    </xf>
    <xf numFmtId="0" fontId="3" fillId="0" borderId="27" xfId="1" applyFont="1" applyFill="1" applyBorder="1" applyAlignment="1">
      <alignment horizontal="center" vertical="top" wrapText="1"/>
    </xf>
    <xf numFmtId="0" fontId="3" fillId="0" borderId="27" xfId="2" applyNumberFormat="1" applyFont="1" applyFill="1" applyBorder="1" applyAlignment="1">
      <alignment horizontal="left" vertical="top" wrapText="1"/>
    </xf>
    <xf numFmtId="3" fontId="3" fillId="0" borderId="2" xfId="2" applyNumberFormat="1" applyFont="1" applyFill="1" applyBorder="1" applyAlignment="1">
      <alignment horizontal="left" vertical="top" wrapText="1"/>
    </xf>
    <xf numFmtId="3" fontId="4" fillId="0" borderId="27" xfId="2" applyNumberFormat="1" applyFont="1" applyFill="1" applyBorder="1" applyAlignment="1">
      <alignment horizontal="center" vertical="top" wrapText="1"/>
    </xf>
    <xf numFmtId="0" fontId="2" fillId="0" borderId="2" xfId="0" applyFont="1" applyFill="1" applyBorder="1" applyAlignment="1">
      <alignment horizontal="justify"/>
    </xf>
    <xf numFmtId="0" fontId="20" fillId="0" borderId="2" xfId="0" applyFont="1" applyFill="1" applyBorder="1"/>
    <xf numFmtId="0" fontId="4" fillId="0" borderId="2" xfId="0" applyFont="1" applyFill="1" applyBorder="1" applyAlignment="1">
      <alignment horizontal="center" vertical="top" wrapText="1"/>
    </xf>
    <xf numFmtId="0" fontId="4" fillId="0" borderId="1" xfId="0" applyFont="1" applyFill="1" applyBorder="1" applyAlignment="1">
      <alignment horizontal="center" vertical="top" wrapText="1"/>
    </xf>
    <xf numFmtId="0" fontId="0" fillId="0" borderId="3" xfId="0" applyFill="1" applyBorder="1" applyAlignment="1">
      <alignment horizontal="center" vertical="top" wrapText="1"/>
    </xf>
    <xf numFmtId="0" fontId="3" fillId="0" borderId="1" xfId="0" applyFont="1" applyFill="1" applyBorder="1" applyAlignment="1">
      <alignment horizontal="center" vertical="top" wrapText="1"/>
    </xf>
    <xf numFmtId="0" fontId="0" fillId="0" borderId="3" xfId="0" applyBorder="1" applyAlignment="1">
      <alignment horizontal="center" vertical="top" wrapText="1"/>
    </xf>
    <xf numFmtId="0" fontId="4" fillId="0" borderId="2" xfId="0" applyFont="1" applyFill="1" applyBorder="1" applyAlignment="1">
      <alignment horizontal="center" vertical="top" wrapText="1"/>
    </xf>
    <xf numFmtId="0" fontId="0" fillId="0" borderId="2" xfId="0" applyBorder="1" applyAlignment="1">
      <alignment horizontal="center" vertical="top" wrapText="1"/>
    </xf>
    <xf numFmtId="0" fontId="0" fillId="0" borderId="1" xfId="0"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0" fontId="4" fillId="3" borderId="2" xfId="0" applyFont="1" applyFill="1" applyBorder="1" applyAlignment="1">
      <alignment horizontal="center" vertical="top" wrapText="1"/>
    </xf>
    <xf numFmtId="3" fontId="3" fillId="3" borderId="2" xfId="0" applyNumberFormat="1" applyFont="1" applyFill="1" applyBorder="1" applyAlignment="1">
      <alignment horizontal="center" vertical="top" wrapText="1"/>
    </xf>
    <xf numFmtId="0" fontId="3" fillId="3" borderId="2" xfId="0" applyNumberFormat="1" applyFont="1" applyFill="1" applyBorder="1" applyAlignment="1">
      <alignment horizontal="left"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3" borderId="2"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9"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center" vertical="top" wrapText="1"/>
    </xf>
    <xf numFmtId="0" fontId="4" fillId="0" borderId="9" xfId="0"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1" xfId="0"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1" fontId="3" fillId="0" borderId="1" xfId="0"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0" fontId="3" fillId="0" borderId="10" xfId="1" applyFont="1" applyFill="1" applyBorder="1" applyAlignment="1">
      <alignment horizontal="center" vertical="top" wrapText="1"/>
    </xf>
    <xf numFmtId="3" fontId="3" fillId="0" borderId="10" xfId="1" applyNumberFormat="1" applyFont="1" applyFill="1" applyBorder="1" applyAlignment="1">
      <alignment horizontal="center" vertical="top" wrapText="1"/>
    </xf>
    <xf numFmtId="3" fontId="3" fillId="0" borderId="10" xfId="3" applyNumberFormat="1" applyFont="1" applyFill="1" applyBorder="1" applyAlignment="1">
      <alignment horizontal="center" vertical="top" wrapText="1"/>
    </xf>
    <xf numFmtId="0" fontId="3" fillId="0" borderId="10" xfId="3" applyNumberFormat="1" applyFont="1" applyFill="1" applyBorder="1" applyAlignment="1">
      <alignment horizontal="left" vertical="top" wrapText="1"/>
    </xf>
    <xf numFmtId="3" fontId="3" fillId="0" borderId="10" xfId="2" applyNumberFormat="1" applyFont="1" applyFill="1" applyBorder="1" applyAlignment="1">
      <alignment horizontal="center" vertical="top" wrapText="1"/>
    </xf>
    <xf numFmtId="3" fontId="3" fillId="0" borderId="10" xfId="2" applyNumberFormat="1" applyFont="1" applyFill="1" applyBorder="1" applyAlignment="1">
      <alignment vertical="top" wrapText="1"/>
    </xf>
    <xf numFmtId="0" fontId="3" fillId="0" borderId="10" xfId="3" applyFont="1" applyFill="1" applyBorder="1" applyAlignment="1">
      <alignment horizontal="center" vertical="top" wrapText="1"/>
    </xf>
    <xf numFmtId="0" fontId="4" fillId="0" borderId="10" xfId="1" applyFont="1" applyFill="1" applyBorder="1" applyAlignment="1">
      <alignment horizontal="center" vertical="top" wrapText="1"/>
    </xf>
    <xf numFmtId="3" fontId="4" fillId="0" borderId="27" xfId="1" applyNumberFormat="1" applyFont="1" applyFill="1" applyBorder="1" applyAlignment="1">
      <alignment horizontal="center" vertical="top" wrapText="1"/>
    </xf>
    <xf numFmtId="3" fontId="4" fillId="0" borderId="10" xfId="1" applyNumberFormat="1" applyFont="1" applyFill="1" applyBorder="1" applyAlignment="1">
      <alignment horizontal="center" vertical="top" wrapText="1"/>
    </xf>
    <xf numFmtId="3" fontId="4" fillId="0" borderId="10" xfId="2" applyNumberFormat="1"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1" xfId="0" applyFont="1" applyFill="1" applyBorder="1" applyAlignment="1">
      <alignment horizontal="center" vertical="top" wrapText="1"/>
    </xf>
    <xf numFmtId="0" fontId="0" fillId="0" borderId="3" xfId="0"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center"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Fill="1" applyBorder="1" applyAlignment="1">
      <alignment horizontal="center" vertical="top" wrapText="1"/>
    </xf>
    <xf numFmtId="0" fontId="3" fillId="0" borderId="2" xfId="0" applyFont="1" applyFill="1" applyBorder="1" applyAlignment="1">
      <alignment horizontal="center"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left" vertical="top" wrapText="1"/>
    </xf>
    <xf numFmtId="0" fontId="16" fillId="0" borderId="2" xfId="0" applyFont="1" applyFill="1" applyBorder="1" applyAlignment="1">
      <alignment horizontal="left" vertical="top" wrapText="1"/>
    </xf>
    <xf numFmtId="3" fontId="22" fillId="0" borderId="2"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Border="1" applyAlignment="1">
      <alignment horizontal="center" vertical="top" wrapText="1"/>
    </xf>
    <xf numFmtId="0" fontId="3" fillId="0" borderId="11" xfId="0" applyFont="1" applyFill="1" applyBorder="1" applyAlignment="1">
      <alignment vertical="top" wrapText="1"/>
    </xf>
    <xf numFmtId="0" fontId="3" fillId="0" borderId="22" xfId="0" applyFont="1" applyFill="1" applyBorder="1" applyAlignment="1">
      <alignment vertical="top" wrapText="1"/>
    </xf>
    <xf numFmtId="0" fontId="3" fillId="0" borderId="7" xfId="0" applyFont="1" applyFill="1" applyBorder="1" applyAlignment="1">
      <alignment vertical="top" wrapText="1"/>
    </xf>
    <xf numFmtId="0" fontId="3" fillId="0" borderId="12" xfId="0" applyFont="1" applyFill="1" applyBorder="1" applyAlignment="1">
      <alignment vertical="top" wrapText="1"/>
    </xf>
    <xf numFmtId="0" fontId="3" fillId="0" borderId="0" xfId="0" applyFont="1" applyFill="1" applyBorder="1" applyAlignment="1">
      <alignment vertical="top" wrapText="1"/>
    </xf>
    <xf numFmtId="0" fontId="3" fillId="0" borderId="8" xfId="0" applyFont="1" applyFill="1" applyBorder="1" applyAlignment="1">
      <alignment vertical="top" wrapText="1"/>
    </xf>
    <xf numFmtId="0" fontId="0" fillId="0" borderId="13" xfId="0" applyBorder="1" applyAlignment="1">
      <alignment vertical="top" wrapText="1"/>
    </xf>
    <xf numFmtId="0" fontId="0" fillId="0" borderId="23" xfId="0" applyBorder="1" applyAlignment="1">
      <alignment vertical="top" wrapText="1"/>
    </xf>
    <xf numFmtId="0" fontId="0" fillId="0" borderId="14" xfId="0" applyBorder="1" applyAlignment="1">
      <alignment vertical="top" wrapText="1"/>
    </xf>
    <xf numFmtId="0" fontId="3" fillId="0" borderId="11"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7" xfId="0" applyFill="1" applyBorder="1" applyAlignment="1">
      <alignment horizontal="left" vertical="top" wrapText="1"/>
    </xf>
    <xf numFmtId="49" fontId="3" fillId="0" borderId="1"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top" wrapText="1"/>
    </xf>
    <xf numFmtId="0" fontId="3" fillId="0" borderId="22" xfId="0" applyFont="1" applyFill="1" applyBorder="1" applyAlignment="1">
      <alignment horizontal="left" vertical="top" wrapText="1"/>
    </xf>
    <xf numFmtId="0" fontId="3" fillId="0" borderId="7" xfId="0" applyFont="1" applyFill="1" applyBorder="1" applyAlignment="1">
      <alignment horizontal="left" vertical="top" wrapText="1"/>
    </xf>
    <xf numFmtId="0" fontId="0" fillId="0" borderId="3" xfId="0" applyFont="1" applyFill="1" applyBorder="1" applyAlignment="1">
      <alignment horizontal="center" vertical="top" wrapText="1"/>
    </xf>
    <xf numFmtId="0" fontId="3" fillId="0" borderId="9" xfId="0" applyFont="1" applyFill="1"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8" xfId="0" applyFont="1" applyFill="1" applyBorder="1" applyAlignment="1">
      <alignment horizontal="left" vertical="top" wrapText="1"/>
    </xf>
    <xf numFmtId="0" fontId="0" fillId="0" borderId="12" xfId="0" applyFill="1" applyBorder="1" applyAlignment="1">
      <alignment horizontal="left" vertical="top" wrapText="1"/>
    </xf>
    <xf numFmtId="0" fontId="0" fillId="0" borderId="0" xfId="0" applyFill="1" applyBorder="1" applyAlignment="1">
      <alignment horizontal="left" vertical="top" wrapText="1"/>
    </xf>
    <xf numFmtId="0" fontId="0" fillId="0" borderId="8" xfId="0" applyFill="1"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0" fillId="0" borderId="14" xfId="0" applyBorder="1" applyAlignment="1">
      <alignment horizontal="left" vertical="top" wrapText="1"/>
    </xf>
    <xf numFmtId="0" fontId="0" fillId="0" borderId="12"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8"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11"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8" xfId="0" applyFont="1" applyFill="1" applyBorder="1" applyAlignment="1">
      <alignment horizontal="left" vertical="top" wrapText="1"/>
    </xf>
    <xf numFmtId="49" fontId="6" fillId="0" borderId="1"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0" fontId="1" fillId="0" borderId="17" xfId="0" applyFont="1" applyFill="1" applyBorder="1" applyAlignment="1">
      <alignment horizontal="center" vertical="top" wrapText="1"/>
    </xf>
    <xf numFmtId="0" fontId="1" fillId="0" borderId="0" xfId="0" applyFont="1" applyFill="1" applyBorder="1" applyAlignment="1">
      <alignment horizontal="center" vertical="top" wrapText="1"/>
    </xf>
    <xf numFmtId="0" fontId="8" fillId="0" borderId="1" xfId="0" applyFont="1" applyFill="1" applyBorder="1" applyAlignment="1">
      <alignment horizontal="center" vertical="top" wrapText="1"/>
    </xf>
    <xf numFmtId="0" fontId="8" fillId="0" borderId="3" xfId="0" applyFont="1" applyFill="1" applyBorder="1" applyAlignment="1">
      <alignment horizontal="center" vertical="top" wrapText="1"/>
    </xf>
    <xf numFmtId="49" fontId="4" fillId="0" borderId="1"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0" fillId="0" borderId="0" xfId="0" applyFill="1" applyAlignment="1">
      <alignment horizontal="left" vertical="top" wrapText="1"/>
    </xf>
    <xf numFmtId="0" fontId="0" fillId="0" borderId="1" xfId="0" applyFill="1" applyBorder="1" applyAlignment="1">
      <alignment horizontal="center" vertical="top" wrapText="1"/>
    </xf>
    <xf numFmtId="0" fontId="0" fillId="0" borderId="13" xfId="0" applyFill="1" applyBorder="1" applyAlignment="1">
      <alignment horizontal="left" vertical="top" wrapText="1"/>
    </xf>
    <xf numFmtId="0" fontId="0" fillId="0" borderId="23" xfId="0" applyFill="1" applyBorder="1" applyAlignment="1">
      <alignment horizontal="left" vertical="top" wrapText="1"/>
    </xf>
    <xf numFmtId="0" fontId="0" fillId="0" borderId="14" xfId="0" applyFill="1" applyBorder="1" applyAlignment="1">
      <alignment horizontal="left" vertical="top" wrapText="1"/>
    </xf>
    <xf numFmtId="0" fontId="0" fillId="0" borderId="4" xfId="0" applyFill="1" applyBorder="1" applyAlignment="1">
      <alignment horizontal="center" vertical="top" wrapText="1"/>
    </xf>
    <xf numFmtId="0" fontId="0" fillId="0" borderId="1" xfId="0" applyFont="1" applyFill="1" applyBorder="1" applyAlignment="1">
      <alignment horizontal="center" vertical="top" wrapText="1"/>
    </xf>
    <xf numFmtId="0" fontId="3" fillId="0" borderId="2" xfId="0" applyFont="1" applyFill="1" applyBorder="1" applyAlignment="1">
      <alignment horizontal="left" vertical="top" wrapText="1"/>
    </xf>
    <xf numFmtId="0" fontId="0" fillId="0" borderId="3" xfId="0" applyFill="1" applyBorder="1" applyAlignment="1"/>
    <xf numFmtId="0" fontId="0" fillId="0" borderId="4" xfId="0" applyFill="1" applyBorder="1" applyAlignment="1"/>
    <xf numFmtId="0" fontId="0" fillId="0" borderId="22" xfId="0" applyFill="1" applyBorder="1" applyAlignment="1"/>
    <xf numFmtId="0" fontId="0" fillId="0" borderId="7" xfId="0" applyFill="1" applyBorder="1" applyAlignment="1"/>
    <xf numFmtId="0" fontId="0" fillId="0" borderId="12" xfId="0" applyFill="1" applyBorder="1" applyAlignment="1"/>
    <xf numFmtId="0" fontId="0" fillId="0" borderId="0" xfId="0" applyFill="1" applyAlignment="1"/>
    <xf numFmtId="0" fontId="0" fillId="0" borderId="8" xfId="0" applyFill="1" applyBorder="1" applyAlignment="1"/>
    <xf numFmtId="0" fontId="0" fillId="0" borderId="0" xfId="0" applyFill="1" applyBorder="1" applyAlignment="1"/>
    <xf numFmtId="0" fontId="0" fillId="0" borderId="13" xfId="0" applyFill="1" applyBorder="1" applyAlignment="1"/>
    <xf numFmtId="0" fontId="0" fillId="0" borderId="23" xfId="0" applyFill="1" applyBorder="1" applyAlignment="1"/>
    <xf numFmtId="0" fontId="0" fillId="0" borderId="14" xfId="0" applyFill="1" applyBorder="1" applyAlignment="1"/>
    <xf numFmtId="0" fontId="0" fillId="0" borderId="3" xfId="0" applyFill="1" applyBorder="1" applyAlignment="1">
      <alignment vertical="top" wrapText="1"/>
    </xf>
    <xf numFmtId="0" fontId="0" fillId="0" borderId="4" xfId="0" applyBorder="1" applyAlignment="1">
      <alignment vertical="top" wrapText="1"/>
    </xf>
    <xf numFmtId="0" fontId="4" fillId="0" borderId="17" xfId="0" applyFont="1" applyFill="1" applyBorder="1" applyAlignment="1">
      <alignment horizontal="center" wrapText="1"/>
    </xf>
    <xf numFmtId="0" fontId="4" fillId="0" borderId="0" xfId="0" applyFont="1" applyFill="1" applyBorder="1" applyAlignment="1">
      <alignment horizontal="center" wrapText="1"/>
    </xf>
    <xf numFmtId="0" fontId="4" fillId="0" borderId="2" xfId="0" applyFont="1" applyFill="1" applyBorder="1" applyAlignment="1">
      <alignment horizontal="center" vertical="top" wrapText="1"/>
    </xf>
    <xf numFmtId="0" fontId="0" fillId="0" borderId="2" xfId="0" applyBorder="1" applyAlignment="1">
      <alignment horizontal="center" vertical="top" wrapText="1"/>
    </xf>
    <xf numFmtId="0" fontId="9" fillId="0" borderId="1" xfId="0" applyFont="1" applyFill="1" applyBorder="1" applyAlignment="1">
      <alignment horizontal="center" vertical="top" wrapText="1"/>
    </xf>
    <xf numFmtId="0" fontId="9" fillId="0" borderId="3" xfId="0" applyFont="1" applyFill="1" applyBorder="1" applyAlignment="1">
      <alignment horizontal="center" vertical="top" wrapText="1"/>
    </xf>
    <xf numFmtId="0" fontId="4" fillId="0" borderId="2" xfId="0" applyFont="1" applyFill="1" applyBorder="1" applyAlignment="1">
      <alignment horizontal="left" vertical="top" wrapText="1"/>
    </xf>
    <xf numFmtId="0" fontId="0" fillId="0" borderId="2" xfId="0" applyBorder="1" applyAlignment="1">
      <alignment horizontal="left" vertical="top" wrapText="1"/>
    </xf>
    <xf numFmtId="0" fontId="1" fillId="0" borderId="28" xfId="0" applyFont="1" applyFill="1" applyBorder="1" applyAlignment="1">
      <alignment horizontal="center" vertical="top" wrapText="1"/>
    </xf>
    <xf numFmtId="0" fontId="1" fillId="0" borderId="15" xfId="0" applyFont="1" applyFill="1" applyBorder="1" applyAlignment="1">
      <alignment horizontal="center" vertical="top" wrapText="1"/>
    </xf>
    <xf numFmtId="0" fontId="0" fillId="0" borderId="2" xfId="0" applyFill="1" applyBorder="1" applyAlignment="1">
      <alignment horizontal="center" vertical="top" wrapText="1"/>
    </xf>
    <xf numFmtId="0" fontId="0" fillId="0" borderId="2" xfId="0" applyFill="1" applyBorder="1" applyAlignment="1">
      <alignment horizontal="left" vertical="top" wrapText="1"/>
    </xf>
    <xf numFmtId="0" fontId="1" fillId="0" borderId="17" xfId="0" applyFont="1" applyFill="1" applyBorder="1" applyAlignment="1">
      <alignment horizontal="center" wrapText="1"/>
    </xf>
    <xf numFmtId="0" fontId="1" fillId="0" borderId="0" xfId="0" applyFont="1" applyFill="1" applyBorder="1" applyAlignment="1">
      <alignment horizont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Border="1" applyAlignment="1">
      <alignment horizontal="left" vertical="top" wrapText="1"/>
    </xf>
    <xf numFmtId="0" fontId="6" fillId="0" borderId="11" xfId="0" applyFont="1" applyFill="1" applyBorder="1" applyAlignment="1">
      <alignment horizontal="left" vertical="top" wrapText="1"/>
    </xf>
    <xf numFmtId="0" fontId="6" fillId="0" borderId="22"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4" fillId="0" borderId="18" xfId="0" applyFont="1" applyFill="1" applyBorder="1" applyAlignment="1">
      <alignment horizontal="center" vertical="top" wrapText="1"/>
    </xf>
    <xf numFmtId="0" fontId="4" fillId="0" borderId="19" xfId="0" applyFont="1" applyFill="1" applyBorder="1" applyAlignment="1">
      <alignment horizontal="center" vertical="top" wrapText="1"/>
    </xf>
    <xf numFmtId="0" fontId="4" fillId="0" borderId="20" xfId="0" applyFont="1" applyFill="1" applyBorder="1" applyAlignment="1">
      <alignment horizontal="center" vertical="top" wrapText="1"/>
    </xf>
    <xf numFmtId="0" fontId="4" fillId="0" borderId="21" xfId="0" applyFont="1" applyFill="1" applyBorder="1" applyAlignment="1">
      <alignment horizontal="center" vertical="top" wrapText="1"/>
    </xf>
    <xf numFmtId="0" fontId="20" fillId="0" borderId="9" xfId="0" applyFont="1" applyFill="1" applyBorder="1" applyAlignment="1">
      <alignment horizontal="left" vertical="top" wrapText="1"/>
    </xf>
    <xf numFmtId="0" fontId="20" fillId="0" borderId="15" xfId="0" applyFont="1" applyFill="1" applyBorder="1" applyAlignment="1">
      <alignment horizontal="left" vertical="top" wrapText="1"/>
    </xf>
    <xf numFmtId="0" fontId="20" fillId="0" borderId="16" xfId="0" applyFont="1" applyFill="1" applyBorder="1" applyAlignment="1">
      <alignment horizontal="left" vertical="top" wrapText="1"/>
    </xf>
    <xf numFmtId="14" fontId="3" fillId="0" borderId="1" xfId="0" applyNumberFormat="1" applyFont="1" applyFill="1" applyBorder="1" applyAlignment="1">
      <alignment horizontal="center" vertical="top" wrapText="1"/>
    </xf>
    <xf numFmtId="14" fontId="3" fillId="0" borderId="3" xfId="0" applyNumberFormat="1"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horizontal="left" vertical="top" wrapText="1"/>
    </xf>
    <xf numFmtId="0" fontId="0" fillId="0" borderId="1" xfId="0" applyBorder="1" applyAlignment="1">
      <alignment horizontal="center" vertical="top" wrapText="1"/>
    </xf>
    <xf numFmtId="0" fontId="4"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3" fillId="0" borderId="13" xfId="0" applyFont="1" applyFill="1" applyBorder="1" applyAlignment="1">
      <alignment horizontal="left" vertical="top" wrapText="1"/>
    </xf>
    <xf numFmtId="0" fontId="3" fillId="0" borderId="2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4" fillId="0" borderId="11" xfId="0" applyFont="1" applyFill="1" applyBorder="1" applyAlignment="1">
      <alignment vertical="top" wrapText="1"/>
    </xf>
    <xf numFmtId="0" fontId="4" fillId="0" borderId="22" xfId="0" applyFont="1" applyFill="1" applyBorder="1" applyAlignment="1">
      <alignment vertical="top" wrapText="1"/>
    </xf>
    <xf numFmtId="0" fontId="4" fillId="0" borderId="7" xfId="0" applyFont="1" applyFill="1" applyBorder="1" applyAlignment="1">
      <alignment vertical="top" wrapText="1"/>
    </xf>
    <xf numFmtId="0" fontId="4" fillId="0" borderId="12" xfId="0" applyFont="1" applyFill="1" applyBorder="1" applyAlignment="1">
      <alignment vertical="top" wrapText="1"/>
    </xf>
    <xf numFmtId="0" fontId="4" fillId="0" borderId="0" xfId="0" applyFont="1" applyFill="1" applyBorder="1" applyAlignment="1">
      <alignment vertical="top" wrapText="1"/>
    </xf>
    <xf numFmtId="0" fontId="4" fillId="0" borderId="8" xfId="0" applyFont="1" applyFill="1" applyBorder="1" applyAlignment="1">
      <alignment vertical="top" wrapText="1"/>
    </xf>
    <xf numFmtId="0" fontId="3" fillId="0" borderId="1" xfId="0" applyNumberFormat="1" applyFont="1" applyFill="1" applyBorder="1" applyAlignment="1">
      <alignment horizontal="left" vertical="top" wrapText="1"/>
    </xf>
    <xf numFmtId="0" fontId="0" fillId="0" borderId="4" xfId="0" applyFill="1" applyBorder="1" applyAlignment="1">
      <alignment vertical="top" wrapText="1"/>
    </xf>
    <xf numFmtId="0" fontId="0" fillId="0" borderId="22" xfId="0" applyFill="1" applyBorder="1" applyAlignment="1">
      <alignment vertical="top" wrapText="1"/>
    </xf>
    <xf numFmtId="0" fontId="0" fillId="0" borderId="7" xfId="0" applyFill="1" applyBorder="1" applyAlignment="1">
      <alignment vertical="top" wrapText="1"/>
    </xf>
    <xf numFmtId="0" fontId="0" fillId="0" borderId="12" xfId="0" applyFill="1" applyBorder="1" applyAlignment="1">
      <alignment vertical="top" wrapText="1"/>
    </xf>
    <xf numFmtId="0" fontId="0" fillId="0" borderId="0" xfId="0" applyFill="1" applyAlignment="1">
      <alignment vertical="top" wrapText="1"/>
    </xf>
    <xf numFmtId="0" fontId="0" fillId="0" borderId="8" xfId="0" applyFill="1" applyBorder="1" applyAlignment="1">
      <alignment vertical="top" wrapText="1"/>
    </xf>
    <xf numFmtId="0" fontId="0" fillId="0" borderId="0" xfId="0" applyFill="1" applyBorder="1" applyAlignment="1">
      <alignment vertical="top" wrapText="1"/>
    </xf>
    <xf numFmtId="0" fontId="4" fillId="0" borderId="24" xfId="0" applyFont="1" applyFill="1" applyBorder="1" applyAlignment="1">
      <alignment horizontal="center" vertical="top" wrapText="1"/>
    </xf>
    <xf numFmtId="0" fontId="4" fillId="0" borderId="25" xfId="0" applyFont="1" applyFill="1" applyBorder="1" applyAlignment="1">
      <alignment horizontal="center" vertical="top" wrapText="1"/>
    </xf>
    <xf numFmtId="0" fontId="4" fillId="0" borderId="26" xfId="0" applyFont="1" applyFill="1" applyBorder="1" applyAlignment="1">
      <alignment horizontal="center" vertical="top" wrapText="1"/>
    </xf>
    <xf numFmtId="0" fontId="1" fillId="0" borderId="4" xfId="0" applyFont="1" applyFill="1" applyBorder="1" applyAlignment="1">
      <alignment horizontal="center" vertical="top" wrapText="1"/>
    </xf>
    <xf numFmtId="0" fontId="2" fillId="0" borderId="0" xfId="0" applyFont="1" applyFill="1" applyAlignment="1">
      <alignment horizontal="right"/>
    </xf>
    <xf numFmtId="0" fontId="18" fillId="0" borderId="0" xfId="0" applyFont="1" applyFill="1" applyBorder="1" applyAlignment="1">
      <alignment horizontal="center" vertical="center" wrapText="1"/>
    </xf>
    <xf numFmtId="0" fontId="1" fillId="0" borderId="0" xfId="0" applyFont="1" applyFill="1" applyAlignment="1">
      <alignment horizontal="center"/>
    </xf>
    <xf numFmtId="0" fontId="15" fillId="0" borderId="11" xfId="0"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4" fillId="0" borderId="9" xfId="0" applyFont="1" applyFill="1" applyBorder="1" applyAlignment="1">
      <alignment horizontal="center" vertical="top" wrapText="1"/>
    </xf>
    <xf numFmtId="0" fontId="13" fillId="0" borderId="15" xfId="0" applyFont="1" applyFill="1" applyBorder="1" applyAlignment="1">
      <alignment horizontal="center" vertical="top" wrapText="1"/>
    </xf>
    <xf numFmtId="0" fontId="13" fillId="0" borderId="16" xfId="0" applyFont="1" applyFill="1" applyBorder="1" applyAlignment="1">
      <alignment horizontal="center" vertical="top" wrapText="1"/>
    </xf>
    <xf numFmtId="0" fontId="4" fillId="0" borderId="9"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6" xfId="0" applyFont="1" applyFill="1" applyBorder="1" applyAlignment="1">
      <alignment horizontal="left" vertical="top" wrapText="1"/>
    </xf>
    <xf numFmtId="0" fontId="3" fillId="0" borderId="9" xfId="0" applyFont="1" applyFill="1" applyBorder="1" applyAlignment="1">
      <alignment vertical="top" wrapText="1"/>
    </xf>
    <xf numFmtId="0" fontId="3" fillId="0" borderId="15" xfId="0" applyFont="1" applyFill="1" applyBorder="1" applyAlignment="1">
      <alignment vertical="top" wrapText="1"/>
    </xf>
    <xf numFmtId="0" fontId="3" fillId="0" borderId="16" xfId="0" applyFont="1" applyFill="1" applyBorder="1" applyAlignment="1">
      <alignment vertical="top" wrapText="1"/>
    </xf>
    <xf numFmtId="0" fontId="3" fillId="0" borderId="2" xfId="0" applyFont="1" applyFill="1" applyBorder="1" applyAlignment="1">
      <alignment horizontal="center" vertical="top" wrapText="1"/>
    </xf>
    <xf numFmtId="0" fontId="0" fillId="0" borderId="22"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5" xfId="0" applyFill="1" applyBorder="1" applyAlignment="1">
      <alignment vertical="top" wrapText="1"/>
    </xf>
    <xf numFmtId="0" fontId="0" fillId="0" borderId="16" xfId="0" applyFill="1" applyBorder="1" applyAlignment="1">
      <alignment vertical="top" wrapText="1"/>
    </xf>
    <xf numFmtId="3" fontId="4" fillId="0" borderId="2" xfId="0" applyNumberFormat="1" applyFont="1" applyFill="1" applyBorder="1" applyAlignment="1">
      <alignment vertical="top" wrapText="1"/>
    </xf>
    <xf numFmtId="0" fontId="0" fillId="0" borderId="2" xfId="0" applyFill="1" applyBorder="1" applyAlignment="1">
      <alignment vertical="top" wrapText="1"/>
    </xf>
    <xf numFmtId="0" fontId="0" fillId="0" borderId="2" xfId="0" applyBorder="1" applyAlignment="1">
      <alignment vertical="top" wrapText="1"/>
    </xf>
    <xf numFmtId="0" fontId="0" fillId="0" borderId="12" xfId="0" applyBorder="1" applyAlignment="1">
      <alignment vertical="top" wrapText="1"/>
    </xf>
    <xf numFmtId="0" fontId="0" fillId="0" borderId="0" xfId="0" applyAlignment="1">
      <alignment vertical="top" wrapText="1"/>
    </xf>
    <xf numFmtId="0" fontId="0" fillId="0" borderId="8" xfId="0" applyBorder="1" applyAlignment="1">
      <alignment vertical="top" wrapText="1"/>
    </xf>
    <xf numFmtId="0" fontId="4" fillId="0" borderId="1" xfId="0" applyNumberFormat="1" applyFont="1" applyFill="1" applyBorder="1" applyAlignment="1">
      <alignment horizontal="center" vertical="top" wrapText="1"/>
    </xf>
    <xf numFmtId="0" fontId="4" fillId="0" borderId="3"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0" fontId="3" fillId="0" borderId="3" xfId="0" applyNumberFormat="1" applyFont="1" applyFill="1" applyBorder="1" applyAlignment="1">
      <alignment horizontal="center" vertical="top" wrapText="1"/>
    </xf>
    <xf numFmtId="0" fontId="4" fillId="0" borderId="13"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14" xfId="0" applyFont="1" applyFill="1" applyBorder="1" applyAlignment="1">
      <alignment horizontal="left" vertical="top" wrapText="1"/>
    </xf>
    <xf numFmtId="0" fontId="3" fillId="0" borderId="1" xfId="0" applyFont="1" applyFill="1" applyBorder="1" applyAlignment="1">
      <alignment vertical="top" wrapText="1"/>
    </xf>
    <xf numFmtId="0" fontId="3" fillId="0" borderId="3" xfId="0" applyFont="1" applyFill="1" applyBorder="1" applyAlignment="1">
      <alignment vertical="top" wrapText="1"/>
    </xf>
    <xf numFmtId="0" fontId="23" fillId="0" borderId="9" xfId="0" applyFont="1" applyBorder="1" applyAlignment="1">
      <alignment horizontal="left" vertical="top" wrapText="1"/>
    </xf>
    <xf numFmtId="0" fontId="23" fillId="0" borderId="15" xfId="0" applyFont="1" applyBorder="1" applyAlignment="1">
      <alignment horizontal="left" vertical="top" wrapText="1"/>
    </xf>
    <xf numFmtId="0" fontId="23" fillId="0" borderId="16" xfId="0" applyFont="1" applyBorder="1" applyAlignment="1">
      <alignment horizontal="left" vertical="top" wrapText="1"/>
    </xf>
  </cellXfs>
  <cellStyles count="4">
    <cellStyle name="Excel Built-in Normal" xfId="1"/>
    <cellStyle name="Excel Built-in Normal 1" xfId="2"/>
    <cellStyle name="Excel Built-in Normal 2" xfId="3"/>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922"/>
  <sheetViews>
    <sheetView tabSelected="1" view="pageBreakPreview" topLeftCell="A718" zoomScale="70" zoomScaleNormal="75" zoomScaleSheetLayoutView="70" workbookViewId="0">
      <selection activeCell="A717" sqref="A717:A721"/>
    </sheetView>
  </sheetViews>
  <sheetFormatPr defaultColWidth="9.140625" defaultRowHeight="18.75"/>
  <cols>
    <col min="1" max="1" width="9" style="1" customWidth="1"/>
    <col min="2" max="3" width="9.140625" style="1"/>
    <col min="4" max="4" width="12.85546875" style="1" customWidth="1"/>
    <col min="5" max="5" width="19.5703125" style="2" customWidth="1"/>
    <col min="6" max="6" width="12.140625" style="2" customWidth="1"/>
    <col min="7" max="7" width="12.5703125" style="1" customWidth="1"/>
    <col min="8" max="8" width="11.5703125" style="1" customWidth="1"/>
    <col min="9" max="9" width="11.28515625" style="1" customWidth="1"/>
    <col min="10" max="10" width="12.42578125" style="1" customWidth="1"/>
    <col min="11" max="11" width="10.7109375" style="1" customWidth="1"/>
    <col min="12" max="12" width="13.85546875" style="1" customWidth="1"/>
    <col min="13" max="14" width="10.85546875" style="1" customWidth="1"/>
    <col min="15" max="15" width="29.5703125" style="1" customWidth="1"/>
    <col min="16" max="16384" width="9.140625" style="1"/>
  </cols>
  <sheetData>
    <row r="1" spans="1:19">
      <c r="A1" s="331" t="s">
        <v>496</v>
      </c>
      <c r="B1" s="331"/>
      <c r="C1" s="331"/>
      <c r="D1" s="331"/>
      <c r="E1" s="331"/>
      <c r="F1" s="331"/>
      <c r="G1" s="331"/>
      <c r="H1" s="331"/>
      <c r="I1" s="331"/>
      <c r="J1" s="331"/>
      <c r="K1" s="331"/>
      <c r="L1" s="331"/>
      <c r="M1" s="331"/>
      <c r="N1" s="331"/>
      <c r="O1" s="331"/>
    </row>
    <row r="2" spans="1:19" ht="31.5" customHeight="1">
      <c r="A2" s="332" t="s">
        <v>410</v>
      </c>
      <c r="B2" s="332"/>
      <c r="C2" s="332"/>
      <c r="D2" s="332"/>
      <c r="E2" s="332"/>
      <c r="F2" s="332"/>
      <c r="G2" s="332"/>
      <c r="H2" s="332"/>
      <c r="I2" s="332"/>
      <c r="J2" s="332"/>
      <c r="K2" s="332"/>
      <c r="L2" s="332"/>
      <c r="M2" s="332"/>
      <c r="N2" s="332"/>
      <c r="O2" s="84"/>
    </row>
    <row r="3" spans="1:19">
      <c r="A3" s="333" t="s">
        <v>727</v>
      </c>
      <c r="B3" s="333"/>
      <c r="C3" s="333"/>
      <c r="D3" s="333"/>
      <c r="E3" s="333"/>
      <c r="F3" s="333"/>
      <c r="G3" s="333"/>
      <c r="H3" s="333"/>
      <c r="I3" s="333"/>
      <c r="J3" s="333"/>
      <c r="K3" s="333"/>
      <c r="L3" s="333"/>
      <c r="M3" s="333"/>
      <c r="N3" s="333"/>
      <c r="O3" s="333"/>
    </row>
    <row r="4" spans="1:19" s="2" customFormat="1">
      <c r="F4" s="333"/>
      <c r="G4" s="333"/>
      <c r="H4" s="333"/>
      <c r="I4" s="333"/>
      <c r="J4" s="333"/>
      <c r="K4" s="333"/>
      <c r="L4" s="333"/>
      <c r="M4" s="333"/>
      <c r="N4" s="333"/>
      <c r="O4" s="333"/>
      <c r="P4" s="333"/>
      <c r="Q4" s="333"/>
      <c r="R4" s="333"/>
      <c r="S4" s="333"/>
    </row>
    <row r="5" spans="1:19" ht="34.5" customHeight="1">
      <c r="A5" s="343" t="s">
        <v>334</v>
      </c>
      <c r="B5" s="334" t="s">
        <v>335</v>
      </c>
      <c r="C5" s="335"/>
      <c r="D5" s="336"/>
      <c r="E5" s="343" t="s">
        <v>337</v>
      </c>
      <c r="F5" s="343" t="s">
        <v>141</v>
      </c>
      <c r="G5" s="343" t="s">
        <v>336</v>
      </c>
      <c r="H5" s="343"/>
      <c r="I5" s="343"/>
      <c r="J5" s="343"/>
      <c r="K5" s="343"/>
      <c r="L5" s="343"/>
      <c r="M5" s="343"/>
      <c r="N5" s="343"/>
      <c r="O5" s="343" t="s">
        <v>338</v>
      </c>
    </row>
    <row r="6" spans="1:19" ht="18.75" customHeight="1">
      <c r="A6" s="343"/>
      <c r="B6" s="337"/>
      <c r="C6" s="338"/>
      <c r="D6" s="339"/>
      <c r="E6" s="343"/>
      <c r="F6" s="343"/>
      <c r="G6" s="344" t="s">
        <v>331</v>
      </c>
      <c r="H6" s="345"/>
      <c r="I6" s="345"/>
      <c r="J6" s="345"/>
      <c r="K6" s="345"/>
      <c r="L6" s="345"/>
      <c r="M6" s="345"/>
      <c r="N6" s="346"/>
      <c r="O6" s="343"/>
    </row>
    <row r="7" spans="1:19" ht="36" customHeight="1">
      <c r="A7" s="343"/>
      <c r="B7" s="337"/>
      <c r="C7" s="338"/>
      <c r="D7" s="339"/>
      <c r="E7" s="343"/>
      <c r="F7" s="343"/>
      <c r="G7" s="343" t="s">
        <v>218</v>
      </c>
      <c r="H7" s="343"/>
      <c r="I7" s="343" t="s">
        <v>186</v>
      </c>
      <c r="J7" s="343"/>
      <c r="K7" s="343" t="s">
        <v>187</v>
      </c>
      <c r="L7" s="343"/>
      <c r="M7" s="343" t="s">
        <v>188</v>
      </c>
      <c r="N7" s="343"/>
      <c r="O7" s="343"/>
    </row>
    <row r="8" spans="1:19" ht="30.75" customHeight="1">
      <c r="A8" s="343"/>
      <c r="B8" s="340"/>
      <c r="C8" s="341"/>
      <c r="D8" s="342"/>
      <c r="E8" s="343"/>
      <c r="F8" s="343"/>
      <c r="G8" s="343"/>
      <c r="H8" s="343"/>
      <c r="I8" s="71" t="s">
        <v>332</v>
      </c>
      <c r="J8" s="71" t="s">
        <v>333</v>
      </c>
      <c r="K8" s="71" t="s">
        <v>332</v>
      </c>
      <c r="L8" s="71" t="s">
        <v>333</v>
      </c>
      <c r="M8" s="71" t="s">
        <v>332</v>
      </c>
      <c r="N8" s="71" t="s">
        <v>333</v>
      </c>
      <c r="O8" s="343"/>
    </row>
    <row r="9" spans="1:19" ht="19.5" thickBot="1">
      <c r="A9" s="12">
        <v>1</v>
      </c>
      <c r="B9" s="327">
        <v>2</v>
      </c>
      <c r="C9" s="328"/>
      <c r="D9" s="329"/>
      <c r="E9" s="51">
        <v>3</v>
      </c>
      <c r="F9" s="51">
        <v>4</v>
      </c>
      <c r="G9" s="51">
        <v>5</v>
      </c>
      <c r="H9" s="51">
        <v>6</v>
      </c>
      <c r="I9" s="51">
        <v>7</v>
      </c>
      <c r="J9" s="51">
        <v>8</v>
      </c>
      <c r="K9" s="51">
        <v>9</v>
      </c>
      <c r="L9" s="51">
        <v>10</v>
      </c>
      <c r="M9" s="51">
        <v>11</v>
      </c>
      <c r="N9" s="51">
        <v>12</v>
      </c>
      <c r="O9" s="51">
        <v>13</v>
      </c>
    </row>
    <row r="10" spans="1:19" ht="18.75" customHeight="1">
      <c r="A10" s="330" t="s">
        <v>46</v>
      </c>
      <c r="B10" s="330"/>
      <c r="C10" s="330"/>
      <c r="D10" s="330"/>
      <c r="E10" s="330"/>
      <c r="F10" s="330"/>
      <c r="G10" s="330"/>
      <c r="H10" s="330"/>
      <c r="I10" s="330"/>
      <c r="J10" s="330"/>
      <c r="K10" s="330"/>
      <c r="L10" s="330"/>
      <c r="M10" s="330"/>
      <c r="N10" s="330"/>
      <c r="O10" s="330"/>
    </row>
    <row r="11" spans="1:19" ht="25.5" customHeight="1">
      <c r="A11" s="231" t="s">
        <v>189</v>
      </c>
      <c r="B11" s="313" t="s">
        <v>190</v>
      </c>
      <c r="C11" s="314"/>
      <c r="D11" s="315"/>
      <c r="E11" s="231" t="s">
        <v>217</v>
      </c>
      <c r="F11" s="81" t="s">
        <v>339</v>
      </c>
      <c r="G11" s="3">
        <f>SUM(G12:G14)</f>
        <v>424602.2</v>
      </c>
      <c r="H11" s="3">
        <f t="shared" ref="H11:N11" si="0">SUM(H12:H14)</f>
        <v>199880.7</v>
      </c>
      <c r="I11" s="3">
        <f t="shared" si="0"/>
        <v>359847</v>
      </c>
      <c r="J11" s="3">
        <f t="shared" si="0"/>
        <v>136700.70000000001</v>
      </c>
      <c r="K11" s="3">
        <f t="shared" si="0"/>
        <v>0</v>
      </c>
      <c r="L11" s="3">
        <f t="shared" si="0"/>
        <v>0</v>
      </c>
      <c r="M11" s="3">
        <f t="shared" si="0"/>
        <v>64755.199999999997</v>
      </c>
      <c r="N11" s="3">
        <f t="shared" si="0"/>
        <v>63180</v>
      </c>
      <c r="O11" s="3"/>
    </row>
    <row r="12" spans="1:19" ht="25.5" customHeight="1">
      <c r="A12" s="232"/>
      <c r="B12" s="316"/>
      <c r="C12" s="317"/>
      <c r="D12" s="318"/>
      <c r="E12" s="232"/>
      <c r="F12" s="81">
        <v>2013</v>
      </c>
      <c r="G12" s="3">
        <f t="shared" ref="G12:N15" si="1">G17+G22+G27+G32+G37+G42+G47+G52</f>
        <v>204912</v>
      </c>
      <c r="H12" s="3">
        <f t="shared" si="1"/>
        <v>196517</v>
      </c>
      <c r="I12" s="3">
        <f t="shared" si="1"/>
        <v>140912</v>
      </c>
      <c r="J12" s="3">
        <f t="shared" si="1"/>
        <v>134092</v>
      </c>
      <c r="K12" s="3">
        <f t="shared" si="1"/>
        <v>0</v>
      </c>
      <c r="L12" s="3">
        <f t="shared" si="1"/>
        <v>0</v>
      </c>
      <c r="M12" s="3">
        <f t="shared" si="1"/>
        <v>64000</v>
      </c>
      <c r="N12" s="3">
        <f t="shared" si="1"/>
        <v>62425</v>
      </c>
      <c r="O12" s="3"/>
    </row>
    <row r="13" spans="1:19" ht="27.75" customHeight="1">
      <c r="A13" s="232"/>
      <c r="B13" s="316"/>
      <c r="C13" s="317"/>
      <c r="D13" s="318"/>
      <c r="E13" s="232"/>
      <c r="F13" s="81">
        <v>2014</v>
      </c>
      <c r="G13" s="3">
        <f t="shared" si="1"/>
        <v>95039</v>
      </c>
      <c r="H13" s="3">
        <f t="shared" si="1"/>
        <v>2608.6999999999998</v>
      </c>
      <c r="I13" s="3">
        <f t="shared" si="1"/>
        <v>95039</v>
      </c>
      <c r="J13" s="3">
        <f t="shared" si="1"/>
        <v>2608.6999999999998</v>
      </c>
      <c r="K13" s="3">
        <f t="shared" si="1"/>
        <v>0</v>
      </c>
      <c r="L13" s="3">
        <f t="shared" si="1"/>
        <v>0</v>
      </c>
      <c r="M13" s="3">
        <f t="shared" si="1"/>
        <v>0</v>
      </c>
      <c r="N13" s="3">
        <f t="shared" si="1"/>
        <v>0</v>
      </c>
      <c r="O13" s="3"/>
    </row>
    <row r="14" spans="1:19" ht="27" customHeight="1">
      <c r="A14" s="197"/>
      <c r="B14" s="316"/>
      <c r="C14" s="317"/>
      <c r="D14" s="318"/>
      <c r="E14" s="197"/>
      <c r="F14" s="81">
        <v>2015</v>
      </c>
      <c r="G14" s="3">
        <f t="shared" si="1"/>
        <v>124651.2</v>
      </c>
      <c r="H14" s="3">
        <f t="shared" si="1"/>
        <v>755</v>
      </c>
      <c r="I14" s="3">
        <f t="shared" si="1"/>
        <v>123896</v>
      </c>
      <c r="J14" s="3">
        <f t="shared" si="1"/>
        <v>0</v>
      </c>
      <c r="K14" s="3">
        <f t="shared" si="1"/>
        <v>0</v>
      </c>
      <c r="L14" s="3">
        <f t="shared" si="1"/>
        <v>0</v>
      </c>
      <c r="M14" s="3">
        <f t="shared" si="1"/>
        <v>755.2</v>
      </c>
      <c r="N14" s="3">
        <f t="shared" si="1"/>
        <v>755</v>
      </c>
      <c r="O14" s="3"/>
    </row>
    <row r="15" spans="1:19" s="99" customFormat="1" ht="27" customHeight="1">
      <c r="A15" s="198"/>
      <c r="B15" s="205"/>
      <c r="C15" s="206"/>
      <c r="D15" s="207"/>
      <c r="E15" s="198"/>
      <c r="F15" s="133">
        <v>2016</v>
      </c>
      <c r="G15" s="3">
        <f t="shared" si="1"/>
        <v>69300</v>
      </c>
      <c r="H15" s="3">
        <f t="shared" si="1"/>
        <v>0</v>
      </c>
      <c r="I15" s="3">
        <f t="shared" si="1"/>
        <v>69300</v>
      </c>
      <c r="J15" s="3">
        <f t="shared" si="1"/>
        <v>0</v>
      </c>
      <c r="K15" s="3">
        <f t="shared" si="1"/>
        <v>0</v>
      </c>
      <c r="L15" s="3">
        <f t="shared" si="1"/>
        <v>0</v>
      </c>
      <c r="M15" s="3">
        <f t="shared" si="1"/>
        <v>0</v>
      </c>
      <c r="N15" s="3">
        <f t="shared" si="1"/>
        <v>0</v>
      </c>
      <c r="O15" s="3"/>
    </row>
    <row r="16" spans="1:19" ht="27" customHeight="1">
      <c r="A16" s="195" t="s">
        <v>191</v>
      </c>
      <c r="B16" s="208" t="s">
        <v>717</v>
      </c>
      <c r="C16" s="213"/>
      <c r="D16" s="214"/>
      <c r="E16" s="195" t="s">
        <v>177</v>
      </c>
      <c r="F16" s="75" t="s">
        <v>323</v>
      </c>
      <c r="G16" s="48">
        <f>SUM(G17:G20)</f>
        <v>311162.2</v>
      </c>
      <c r="H16" s="48">
        <f t="shared" ref="H16:N16" si="2">SUM(H17:H20)</f>
        <v>194968.7</v>
      </c>
      <c r="I16" s="48">
        <f t="shared" si="2"/>
        <v>246407</v>
      </c>
      <c r="J16" s="48">
        <f t="shared" si="2"/>
        <v>131788.70000000001</v>
      </c>
      <c r="K16" s="48">
        <f t="shared" si="2"/>
        <v>0</v>
      </c>
      <c r="L16" s="48">
        <f t="shared" si="2"/>
        <v>0</v>
      </c>
      <c r="M16" s="48">
        <f t="shared" si="2"/>
        <v>64755.199999999997</v>
      </c>
      <c r="N16" s="48">
        <f t="shared" si="2"/>
        <v>63180</v>
      </c>
      <c r="O16" s="48"/>
    </row>
    <row r="17" spans="1:15" ht="256.5" customHeight="1">
      <c r="A17" s="196"/>
      <c r="B17" s="219"/>
      <c r="C17" s="220"/>
      <c r="D17" s="221"/>
      <c r="E17" s="196"/>
      <c r="F17" s="75">
        <v>2013</v>
      </c>
      <c r="G17" s="48">
        <f>I17+K17+M17</f>
        <v>200000</v>
      </c>
      <c r="H17" s="7">
        <f t="shared" ref="H17:H23" si="3">J17+L17+N17</f>
        <v>191605</v>
      </c>
      <c r="I17" s="7">
        <v>136000</v>
      </c>
      <c r="J17" s="7">
        <v>129180</v>
      </c>
      <c r="K17" s="7">
        <v>0</v>
      </c>
      <c r="L17" s="7">
        <v>0</v>
      </c>
      <c r="M17" s="7">
        <v>64000</v>
      </c>
      <c r="N17" s="48">
        <v>62425</v>
      </c>
      <c r="O17" s="20" t="s">
        <v>461</v>
      </c>
    </row>
    <row r="18" spans="1:15" ht="156.75" customHeight="1">
      <c r="A18" s="196"/>
      <c r="B18" s="219"/>
      <c r="C18" s="220"/>
      <c r="D18" s="221"/>
      <c r="E18" s="196"/>
      <c r="F18" s="75">
        <v>2014</v>
      </c>
      <c r="G18" s="48">
        <f>I18+K18+M18</f>
        <v>17533</v>
      </c>
      <c r="H18" s="7">
        <f t="shared" si="3"/>
        <v>2608.6999999999998</v>
      </c>
      <c r="I18" s="48">
        <v>17533</v>
      </c>
      <c r="J18" s="48">
        <v>2608.6999999999998</v>
      </c>
      <c r="K18" s="48">
        <v>0</v>
      </c>
      <c r="L18" s="48">
        <v>0</v>
      </c>
      <c r="M18" s="7">
        <v>0</v>
      </c>
      <c r="N18" s="21">
        <v>0</v>
      </c>
      <c r="O18" s="19" t="s">
        <v>462</v>
      </c>
    </row>
    <row r="19" spans="1:15" ht="168.75" customHeight="1">
      <c r="A19" s="197"/>
      <c r="B19" s="219"/>
      <c r="C19" s="220"/>
      <c r="D19" s="221"/>
      <c r="E19" s="197"/>
      <c r="F19" s="75">
        <v>2015</v>
      </c>
      <c r="G19" s="48">
        <f>I19+K19+M19</f>
        <v>24329.200000000001</v>
      </c>
      <c r="H19" s="7">
        <f t="shared" si="3"/>
        <v>755</v>
      </c>
      <c r="I19" s="48">
        <v>23574</v>
      </c>
      <c r="J19" s="48">
        <v>0</v>
      </c>
      <c r="K19" s="48">
        <v>0</v>
      </c>
      <c r="L19" s="48">
        <v>0</v>
      </c>
      <c r="M19" s="48">
        <v>755.2</v>
      </c>
      <c r="N19" s="48">
        <v>755</v>
      </c>
      <c r="O19" s="52" t="s">
        <v>606</v>
      </c>
    </row>
    <row r="20" spans="1:15" ht="129.75" customHeight="1">
      <c r="A20" s="198"/>
      <c r="B20" s="225"/>
      <c r="C20" s="226"/>
      <c r="D20" s="227"/>
      <c r="E20" s="198"/>
      <c r="F20" s="134">
        <v>2016</v>
      </c>
      <c r="G20" s="48">
        <f>I20+K20+M20</f>
        <v>69300</v>
      </c>
      <c r="H20" s="7">
        <f t="shared" si="3"/>
        <v>0</v>
      </c>
      <c r="I20" s="7">
        <v>69300</v>
      </c>
      <c r="J20" s="48">
        <v>0</v>
      </c>
      <c r="K20" s="48"/>
      <c r="L20" s="48">
        <v>0</v>
      </c>
      <c r="M20" s="48">
        <v>0</v>
      </c>
      <c r="N20" s="48"/>
      <c r="O20" s="52" t="s">
        <v>725</v>
      </c>
    </row>
    <row r="21" spans="1:15" ht="131.25" customHeight="1">
      <c r="A21" s="195" t="s">
        <v>497</v>
      </c>
      <c r="B21" s="199" t="s">
        <v>498</v>
      </c>
      <c r="C21" s="200"/>
      <c r="D21" s="201"/>
      <c r="E21" s="195" t="s">
        <v>499</v>
      </c>
      <c r="F21" s="75" t="s">
        <v>323</v>
      </c>
      <c r="G21" s="48">
        <f>SUM(G22:G25)</f>
        <v>46000</v>
      </c>
      <c r="H21" s="48">
        <f t="shared" ref="H21:N21" si="4">SUM(H22:H25)</f>
        <v>0</v>
      </c>
      <c r="I21" s="48">
        <f t="shared" si="4"/>
        <v>46000</v>
      </c>
      <c r="J21" s="48">
        <f t="shared" si="4"/>
        <v>0</v>
      </c>
      <c r="K21" s="48">
        <f t="shared" si="4"/>
        <v>0</v>
      </c>
      <c r="L21" s="48">
        <f t="shared" si="4"/>
        <v>0</v>
      </c>
      <c r="M21" s="48">
        <f t="shared" si="4"/>
        <v>0</v>
      </c>
      <c r="N21" s="48">
        <f t="shared" si="4"/>
        <v>0</v>
      </c>
      <c r="O21" s="52"/>
    </row>
    <row r="22" spans="1:15" ht="22.5" customHeight="1">
      <c r="A22" s="196"/>
      <c r="B22" s="202"/>
      <c r="C22" s="203"/>
      <c r="D22" s="204"/>
      <c r="E22" s="196"/>
      <c r="F22" s="75">
        <v>2013</v>
      </c>
      <c r="G22" s="48">
        <f>I22+K22+M22</f>
        <v>0</v>
      </c>
      <c r="H22" s="7">
        <f t="shared" si="3"/>
        <v>0</v>
      </c>
      <c r="I22" s="48">
        <v>0</v>
      </c>
      <c r="J22" s="48">
        <v>0</v>
      </c>
      <c r="K22" s="48">
        <v>0</v>
      </c>
      <c r="L22" s="48">
        <v>0</v>
      </c>
      <c r="M22" s="48">
        <v>0</v>
      </c>
      <c r="N22" s="48">
        <v>0</v>
      </c>
      <c r="O22" s="52"/>
    </row>
    <row r="23" spans="1:15" ht="22.5" customHeight="1">
      <c r="A23" s="196"/>
      <c r="B23" s="202"/>
      <c r="C23" s="203"/>
      <c r="D23" s="204"/>
      <c r="E23" s="196"/>
      <c r="F23" s="75">
        <v>2014</v>
      </c>
      <c r="G23" s="48">
        <f>I23+K23+M23</f>
        <v>0</v>
      </c>
      <c r="H23" s="7">
        <f t="shared" si="3"/>
        <v>0</v>
      </c>
      <c r="I23" s="48">
        <v>0</v>
      </c>
      <c r="J23" s="48">
        <v>0</v>
      </c>
      <c r="K23" s="48">
        <v>0</v>
      </c>
      <c r="L23" s="48">
        <v>0</v>
      </c>
      <c r="M23" s="48">
        <v>0</v>
      </c>
      <c r="N23" s="48">
        <v>0</v>
      </c>
      <c r="O23" s="52"/>
    </row>
    <row r="24" spans="1:15" ht="156.75" customHeight="1">
      <c r="A24" s="197"/>
      <c r="B24" s="202"/>
      <c r="C24" s="203"/>
      <c r="D24" s="204"/>
      <c r="E24" s="196"/>
      <c r="F24" s="75">
        <v>2015</v>
      </c>
      <c r="G24" s="48">
        <f>I24+K24+M24</f>
        <v>46000</v>
      </c>
      <c r="H24" s="7">
        <f>J24+L24+N24</f>
        <v>0</v>
      </c>
      <c r="I24" s="48">
        <v>46000</v>
      </c>
      <c r="J24" s="48">
        <v>0</v>
      </c>
      <c r="K24" s="48">
        <v>0</v>
      </c>
      <c r="L24" s="48">
        <v>0</v>
      </c>
      <c r="M24" s="48">
        <v>0</v>
      </c>
      <c r="N24" s="48">
        <v>0</v>
      </c>
      <c r="O24" s="52" t="s">
        <v>669</v>
      </c>
    </row>
    <row r="25" spans="1:15" ht="171.75" customHeight="1">
      <c r="A25" s="198"/>
      <c r="B25" s="205"/>
      <c r="C25" s="206"/>
      <c r="D25" s="207"/>
      <c r="E25" s="198"/>
      <c r="F25" s="134">
        <v>2016</v>
      </c>
      <c r="G25" s="48">
        <f>I25+K25+M25</f>
        <v>0</v>
      </c>
      <c r="H25" s="7">
        <f>J25+L25+N25</f>
        <v>0</v>
      </c>
      <c r="I25" s="48">
        <v>0</v>
      </c>
      <c r="J25" s="48">
        <v>0</v>
      </c>
      <c r="K25" s="48">
        <v>0</v>
      </c>
      <c r="L25" s="48">
        <v>0</v>
      </c>
      <c r="M25" s="48">
        <v>0</v>
      </c>
      <c r="N25" s="48">
        <v>0</v>
      </c>
      <c r="O25" s="52" t="s">
        <v>718</v>
      </c>
    </row>
    <row r="26" spans="1:15" ht="25.5" customHeight="1">
      <c r="A26" s="195" t="s">
        <v>192</v>
      </c>
      <c r="B26" s="199" t="s">
        <v>193</v>
      </c>
      <c r="C26" s="200"/>
      <c r="D26" s="201"/>
      <c r="E26" s="195" t="s">
        <v>194</v>
      </c>
      <c r="F26" s="75" t="s">
        <v>323</v>
      </c>
      <c r="G26" s="48">
        <f>SUM(G27:G30)</f>
        <v>4912</v>
      </c>
      <c r="H26" s="48">
        <f t="shared" ref="H26:N26" si="5">SUM(H27:H30)</f>
        <v>4912</v>
      </c>
      <c r="I26" s="48">
        <f t="shared" si="5"/>
        <v>4912</v>
      </c>
      <c r="J26" s="48">
        <f t="shared" si="5"/>
        <v>4912</v>
      </c>
      <c r="K26" s="48">
        <f t="shared" si="5"/>
        <v>0</v>
      </c>
      <c r="L26" s="48">
        <f t="shared" si="5"/>
        <v>0</v>
      </c>
      <c r="M26" s="48">
        <f t="shared" si="5"/>
        <v>0</v>
      </c>
      <c r="N26" s="48">
        <f t="shared" si="5"/>
        <v>0</v>
      </c>
      <c r="O26" s="319" t="s">
        <v>670</v>
      </c>
    </row>
    <row r="27" spans="1:15" ht="25.5" customHeight="1">
      <c r="A27" s="196"/>
      <c r="B27" s="202"/>
      <c r="C27" s="203"/>
      <c r="D27" s="204"/>
      <c r="E27" s="196"/>
      <c r="F27" s="75">
        <v>2013</v>
      </c>
      <c r="G27" s="48">
        <f t="shared" ref="G27:H30" si="6">I27+K27+M27</f>
        <v>4912</v>
      </c>
      <c r="H27" s="7">
        <f t="shared" si="6"/>
        <v>4912</v>
      </c>
      <c r="I27" s="7">
        <v>4912</v>
      </c>
      <c r="J27" s="7">
        <v>4912</v>
      </c>
      <c r="K27" s="7">
        <v>0</v>
      </c>
      <c r="L27" s="7">
        <v>0</v>
      </c>
      <c r="M27" s="7">
        <v>0</v>
      </c>
      <c r="N27" s="7">
        <v>0</v>
      </c>
      <c r="O27" s="266"/>
    </row>
    <row r="28" spans="1:15" ht="144" customHeight="1">
      <c r="A28" s="196"/>
      <c r="B28" s="202"/>
      <c r="C28" s="203"/>
      <c r="D28" s="204"/>
      <c r="E28" s="196"/>
      <c r="F28" s="75">
        <v>2014</v>
      </c>
      <c r="G28" s="7">
        <f t="shared" si="6"/>
        <v>0</v>
      </c>
      <c r="H28" s="7">
        <f t="shared" si="6"/>
        <v>0</v>
      </c>
      <c r="I28" s="48">
        <v>0</v>
      </c>
      <c r="J28" s="48">
        <v>0</v>
      </c>
      <c r="K28" s="48">
        <v>0</v>
      </c>
      <c r="L28" s="48">
        <v>0</v>
      </c>
      <c r="M28" s="48">
        <v>0</v>
      </c>
      <c r="N28" s="48">
        <v>0</v>
      </c>
      <c r="O28" s="320"/>
    </row>
    <row r="29" spans="1:15" ht="24.75" customHeight="1">
      <c r="A29" s="197"/>
      <c r="B29" s="202"/>
      <c r="C29" s="203"/>
      <c r="D29" s="204"/>
      <c r="E29" s="197"/>
      <c r="F29" s="75">
        <v>2015</v>
      </c>
      <c r="G29" s="7">
        <f t="shared" si="6"/>
        <v>0</v>
      </c>
      <c r="H29" s="7">
        <f t="shared" si="6"/>
        <v>0</v>
      </c>
      <c r="I29" s="48">
        <v>0</v>
      </c>
      <c r="J29" s="48">
        <v>0</v>
      </c>
      <c r="K29" s="48">
        <v>0</v>
      </c>
      <c r="L29" s="48">
        <v>0</v>
      </c>
      <c r="M29" s="48">
        <v>0</v>
      </c>
      <c r="N29" s="48">
        <v>0</v>
      </c>
      <c r="O29" s="79"/>
    </row>
    <row r="30" spans="1:15" ht="24.75" customHeight="1">
      <c r="A30" s="198"/>
      <c r="B30" s="205"/>
      <c r="C30" s="206"/>
      <c r="D30" s="207"/>
      <c r="E30" s="198"/>
      <c r="F30" s="105">
        <v>2016</v>
      </c>
      <c r="G30" s="7">
        <f t="shared" si="6"/>
        <v>0</v>
      </c>
      <c r="H30" s="7">
        <f t="shared" si="6"/>
        <v>0</v>
      </c>
      <c r="I30" s="48">
        <v>0</v>
      </c>
      <c r="J30" s="48">
        <v>0</v>
      </c>
      <c r="K30" s="48">
        <v>0</v>
      </c>
      <c r="L30" s="48">
        <v>0</v>
      </c>
      <c r="M30" s="48">
        <v>0</v>
      </c>
      <c r="N30" s="48">
        <v>0</v>
      </c>
      <c r="O30" s="104"/>
    </row>
    <row r="31" spans="1:15" ht="24.75" customHeight="1">
      <c r="A31" s="211" t="s">
        <v>176</v>
      </c>
      <c r="B31" s="199" t="s">
        <v>500</v>
      </c>
      <c r="C31" s="200"/>
      <c r="D31" s="201"/>
      <c r="E31" s="195" t="s">
        <v>195</v>
      </c>
      <c r="F31" s="75" t="s">
        <v>323</v>
      </c>
      <c r="G31" s="48">
        <f>SUM(G32:G35)</f>
        <v>17700</v>
      </c>
      <c r="H31" s="48">
        <f t="shared" ref="H31:N31" si="7">SUM(H32:H35)</f>
        <v>0</v>
      </c>
      <c r="I31" s="48">
        <f t="shared" si="7"/>
        <v>17700</v>
      </c>
      <c r="J31" s="48">
        <f t="shared" si="7"/>
        <v>0</v>
      </c>
      <c r="K31" s="48">
        <f t="shared" si="7"/>
        <v>0</v>
      </c>
      <c r="L31" s="48">
        <f t="shared" si="7"/>
        <v>0</v>
      </c>
      <c r="M31" s="48">
        <f t="shared" si="7"/>
        <v>0</v>
      </c>
      <c r="N31" s="48">
        <f t="shared" si="7"/>
        <v>0</v>
      </c>
      <c r="O31" s="48"/>
    </row>
    <row r="32" spans="1:15" ht="102" customHeight="1">
      <c r="A32" s="212"/>
      <c r="B32" s="202"/>
      <c r="C32" s="203"/>
      <c r="D32" s="204"/>
      <c r="E32" s="196"/>
      <c r="F32" s="75">
        <v>2013</v>
      </c>
      <c r="G32" s="7">
        <f t="shared" ref="G32:H35" si="8">I32+K32+M32</f>
        <v>0</v>
      </c>
      <c r="H32" s="48">
        <f t="shared" si="8"/>
        <v>0</v>
      </c>
      <c r="I32" s="48">
        <v>0</v>
      </c>
      <c r="J32" s="48">
        <v>0</v>
      </c>
      <c r="K32" s="48">
        <v>0</v>
      </c>
      <c r="L32" s="48">
        <v>0</v>
      </c>
      <c r="M32" s="48">
        <v>0</v>
      </c>
      <c r="N32" s="48">
        <v>0</v>
      </c>
      <c r="O32" s="48"/>
    </row>
    <row r="33" spans="1:15" ht="130.5" customHeight="1">
      <c r="A33" s="212"/>
      <c r="B33" s="202"/>
      <c r="C33" s="203"/>
      <c r="D33" s="204"/>
      <c r="E33" s="196"/>
      <c r="F33" s="75">
        <v>2014</v>
      </c>
      <c r="G33" s="7">
        <f t="shared" si="8"/>
        <v>17700</v>
      </c>
      <c r="H33" s="48">
        <f t="shared" si="8"/>
        <v>0</v>
      </c>
      <c r="I33" s="48">
        <v>17700</v>
      </c>
      <c r="J33" s="48">
        <v>0</v>
      </c>
      <c r="K33" s="48">
        <v>0</v>
      </c>
      <c r="L33" s="48">
        <v>0</v>
      </c>
      <c r="M33" s="48">
        <v>0</v>
      </c>
      <c r="N33" s="48">
        <v>0</v>
      </c>
      <c r="O33" s="19" t="s">
        <v>463</v>
      </c>
    </row>
    <row r="34" spans="1:15" ht="70.5" customHeight="1">
      <c r="A34" s="197"/>
      <c r="B34" s="202"/>
      <c r="C34" s="203"/>
      <c r="D34" s="204"/>
      <c r="E34" s="197"/>
      <c r="F34" s="75">
        <v>2015</v>
      </c>
      <c r="G34" s="7">
        <f t="shared" si="8"/>
        <v>0</v>
      </c>
      <c r="H34" s="7">
        <f t="shared" si="8"/>
        <v>0</v>
      </c>
      <c r="I34" s="48">
        <v>0</v>
      </c>
      <c r="J34" s="48">
        <v>0</v>
      </c>
      <c r="K34" s="48">
        <v>0</v>
      </c>
      <c r="L34" s="48">
        <v>0</v>
      </c>
      <c r="M34" s="48">
        <v>0</v>
      </c>
      <c r="N34" s="48">
        <v>0</v>
      </c>
      <c r="O34" s="19" t="s">
        <v>607</v>
      </c>
    </row>
    <row r="35" spans="1:15" ht="103.5" customHeight="1">
      <c r="A35" s="198"/>
      <c r="B35" s="205"/>
      <c r="C35" s="206"/>
      <c r="D35" s="207"/>
      <c r="E35" s="198"/>
      <c r="F35" s="134">
        <v>2016</v>
      </c>
      <c r="G35" s="7">
        <f t="shared" si="8"/>
        <v>0</v>
      </c>
      <c r="H35" s="7"/>
      <c r="I35" s="48">
        <v>0</v>
      </c>
      <c r="J35" s="48">
        <v>0</v>
      </c>
      <c r="K35" s="48">
        <v>0</v>
      </c>
      <c r="L35" s="48">
        <v>0</v>
      </c>
      <c r="M35" s="48">
        <v>0</v>
      </c>
      <c r="N35" s="48">
        <v>0</v>
      </c>
      <c r="O35" s="19" t="s">
        <v>719</v>
      </c>
    </row>
    <row r="36" spans="1:15" ht="23.25" customHeight="1">
      <c r="A36" s="195" t="s">
        <v>196</v>
      </c>
      <c r="B36" s="199" t="s">
        <v>197</v>
      </c>
      <c r="C36" s="321"/>
      <c r="D36" s="322"/>
      <c r="E36" s="195" t="s">
        <v>175</v>
      </c>
      <c r="F36" s="75" t="s">
        <v>323</v>
      </c>
      <c r="G36" s="48">
        <f>SUM(G37:G40)</f>
        <v>30484</v>
      </c>
      <c r="H36" s="48">
        <f t="shared" ref="H36:N36" si="9">SUM(H37:H40)</f>
        <v>0</v>
      </c>
      <c r="I36" s="48">
        <f t="shared" si="9"/>
        <v>30484</v>
      </c>
      <c r="J36" s="48">
        <f t="shared" si="9"/>
        <v>0</v>
      </c>
      <c r="K36" s="48">
        <f t="shared" si="9"/>
        <v>0</v>
      </c>
      <c r="L36" s="48">
        <f t="shared" si="9"/>
        <v>0</v>
      </c>
      <c r="M36" s="48">
        <f t="shared" si="9"/>
        <v>0</v>
      </c>
      <c r="N36" s="48">
        <f t="shared" si="9"/>
        <v>0</v>
      </c>
      <c r="O36" s="48"/>
    </row>
    <row r="37" spans="1:15" ht="22.5" customHeight="1">
      <c r="A37" s="196"/>
      <c r="B37" s="323"/>
      <c r="C37" s="324"/>
      <c r="D37" s="325"/>
      <c r="E37" s="196"/>
      <c r="F37" s="75">
        <v>2013</v>
      </c>
      <c r="G37" s="7">
        <f t="shared" ref="G37:H40" si="10">I37+K37+M37</f>
        <v>0</v>
      </c>
      <c r="H37" s="48">
        <f t="shared" si="10"/>
        <v>0</v>
      </c>
      <c r="I37" s="48">
        <v>0</v>
      </c>
      <c r="J37" s="48">
        <v>0</v>
      </c>
      <c r="K37" s="48">
        <v>0</v>
      </c>
      <c r="L37" s="48">
        <v>0</v>
      </c>
      <c r="M37" s="48">
        <v>0</v>
      </c>
      <c r="N37" s="48">
        <v>0</v>
      </c>
      <c r="O37" s="48"/>
    </row>
    <row r="38" spans="1:15" ht="132.75" customHeight="1">
      <c r="A38" s="196"/>
      <c r="B38" s="323"/>
      <c r="C38" s="324"/>
      <c r="D38" s="325"/>
      <c r="E38" s="196"/>
      <c r="F38" s="75">
        <v>2014</v>
      </c>
      <c r="G38" s="7">
        <f t="shared" si="10"/>
        <v>30484</v>
      </c>
      <c r="H38" s="48">
        <f t="shared" si="10"/>
        <v>0</v>
      </c>
      <c r="I38" s="48">
        <v>30484</v>
      </c>
      <c r="J38" s="48">
        <v>0</v>
      </c>
      <c r="K38" s="48">
        <v>0</v>
      </c>
      <c r="L38" s="48">
        <v>0</v>
      </c>
      <c r="M38" s="48">
        <v>0</v>
      </c>
      <c r="N38" s="48">
        <v>0</v>
      </c>
      <c r="O38" s="19" t="s">
        <v>464</v>
      </c>
    </row>
    <row r="39" spans="1:15" ht="69" customHeight="1">
      <c r="A39" s="197"/>
      <c r="B39" s="323"/>
      <c r="C39" s="326"/>
      <c r="D39" s="325"/>
      <c r="E39" s="197"/>
      <c r="F39" s="75">
        <v>2015</v>
      </c>
      <c r="G39" s="7">
        <f t="shared" si="10"/>
        <v>0</v>
      </c>
      <c r="H39" s="7">
        <f t="shared" si="10"/>
        <v>0</v>
      </c>
      <c r="I39" s="48">
        <v>0</v>
      </c>
      <c r="J39" s="48">
        <v>0</v>
      </c>
      <c r="K39" s="48">
        <v>0</v>
      </c>
      <c r="L39" s="48">
        <v>0</v>
      </c>
      <c r="M39" s="48">
        <v>0</v>
      </c>
      <c r="N39" s="48">
        <v>0</v>
      </c>
      <c r="O39" s="19" t="s">
        <v>721</v>
      </c>
    </row>
    <row r="40" spans="1:15" ht="85.5" customHeight="1">
      <c r="A40" s="198"/>
      <c r="B40" s="205"/>
      <c r="C40" s="206"/>
      <c r="D40" s="207"/>
      <c r="E40" s="198"/>
      <c r="F40" s="134">
        <v>2016</v>
      </c>
      <c r="G40" s="7">
        <f t="shared" si="10"/>
        <v>0</v>
      </c>
      <c r="H40" s="7"/>
      <c r="I40" s="48">
        <v>0</v>
      </c>
      <c r="J40" s="48">
        <v>0</v>
      </c>
      <c r="K40" s="48">
        <v>0</v>
      </c>
      <c r="L40" s="19">
        <v>0</v>
      </c>
      <c r="M40" s="48">
        <v>0</v>
      </c>
      <c r="N40" s="48">
        <v>0</v>
      </c>
      <c r="O40" s="19" t="s">
        <v>720</v>
      </c>
    </row>
    <row r="41" spans="1:15" ht="23.25" customHeight="1">
      <c r="A41" s="195" t="s">
        <v>501</v>
      </c>
      <c r="B41" s="199" t="s">
        <v>502</v>
      </c>
      <c r="C41" s="321"/>
      <c r="D41" s="322"/>
      <c r="E41" s="195" t="s">
        <v>503</v>
      </c>
      <c r="F41" s="75" t="s">
        <v>323</v>
      </c>
      <c r="G41" s="48">
        <f>SUM(G42:G45)</f>
        <v>48000</v>
      </c>
      <c r="H41" s="48">
        <f t="shared" ref="H41:N41" si="11">SUM(H42:H45)</f>
        <v>0</v>
      </c>
      <c r="I41" s="48">
        <f t="shared" si="11"/>
        <v>48000</v>
      </c>
      <c r="J41" s="48">
        <f t="shared" si="11"/>
        <v>0</v>
      </c>
      <c r="K41" s="48">
        <f t="shared" si="11"/>
        <v>0</v>
      </c>
      <c r="L41" s="48">
        <f t="shared" si="11"/>
        <v>0</v>
      </c>
      <c r="M41" s="48">
        <f t="shared" si="11"/>
        <v>0</v>
      </c>
      <c r="N41" s="48">
        <f t="shared" si="11"/>
        <v>0</v>
      </c>
      <c r="O41" s="19"/>
    </row>
    <row r="42" spans="1:15" ht="24.75" customHeight="1">
      <c r="A42" s="196"/>
      <c r="B42" s="323"/>
      <c r="C42" s="324"/>
      <c r="D42" s="325"/>
      <c r="E42" s="196"/>
      <c r="F42" s="75">
        <v>2013</v>
      </c>
      <c r="G42" s="7">
        <f t="shared" ref="G42:H45" si="12">I42+K42+M42</f>
        <v>0</v>
      </c>
      <c r="H42" s="48">
        <f t="shared" si="12"/>
        <v>0</v>
      </c>
      <c r="I42" s="48">
        <v>0</v>
      </c>
      <c r="J42" s="48">
        <v>0</v>
      </c>
      <c r="K42" s="48">
        <v>0</v>
      </c>
      <c r="L42" s="48">
        <v>0</v>
      </c>
      <c r="M42" s="48">
        <v>0</v>
      </c>
      <c r="N42" s="48">
        <v>0</v>
      </c>
      <c r="O42" s="19"/>
    </row>
    <row r="43" spans="1:15" ht="23.25" customHeight="1">
      <c r="A43" s="196"/>
      <c r="B43" s="323"/>
      <c r="C43" s="324"/>
      <c r="D43" s="325"/>
      <c r="E43" s="196"/>
      <c r="F43" s="75">
        <v>2014</v>
      </c>
      <c r="G43" s="7">
        <f t="shared" si="12"/>
        <v>0</v>
      </c>
      <c r="H43" s="48">
        <f t="shared" si="12"/>
        <v>0</v>
      </c>
      <c r="I43" s="48">
        <v>0</v>
      </c>
      <c r="J43" s="48">
        <v>0</v>
      </c>
      <c r="K43" s="48">
        <v>0</v>
      </c>
      <c r="L43" s="48">
        <v>0</v>
      </c>
      <c r="M43" s="48">
        <v>0</v>
      </c>
      <c r="N43" s="48">
        <v>0</v>
      </c>
      <c r="O43" s="19"/>
    </row>
    <row r="44" spans="1:15" ht="133.5" customHeight="1">
      <c r="A44" s="197"/>
      <c r="B44" s="323"/>
      <c r="C44" s="326"/>
      <c r="D44" s="325"/>
      <c r="E44" s="197"/>
      <c r="F44" s="75">
        <v>2015</v>
      </c>
      <c r="G44" s="7">
        <f t="shared" si="12"/>
        <v>48000</v>
      </c>
      <c r="H44" s="48">
        <f t="shared" si="12"/>
        <v>0</v>
      </c>
      <c r="I44" s="48">
        <v>48000</v>
      </c>
      <c r="J44" s="48">
        <v>0</v>
      </c>
      <c r="K44" s="48">
        <v>0</v>
      </c>
      <c r="L44" s="48">
        <v>0</v>
      </c>
      <c r="M44" s="48">
        <v>0</v>
      </c>
      <c r="N44" s="48">
        <v>0</v>
      </c>
      <c r="O44" s="19" t="s">
        <v>608</v>
      </c>
    </row>
    <row r="45" spans="1:15" ht="87" customHeight="1">
      <c r="A45" s="198"/>
      <c r="B45" s="205"/>
      <c r="C45" s="206"/>
      <c r="D45" s="207"/>
      <c r="E45" s="198"/>
      <c r="F45" s="134">
        <v>2016</v>
      </c>
      <c r="G45" s="7">
        <f t="shared" si="12"/>
        <v>0</v>
      </c>
      <c r="H45" s="48">
        <f t="shared" si="12"/>
        <v>0</v>
      </c>
      <c r="I45" s="48">
        <v>0</v>
      </c>
      <c r="J45" s="48">
        <v>0</v>
      </c>
      <c r="K45" s="48">
        <v>0</v>
      </c>
      <c r="L45" s="48">
        <v>0</v>
      </c>
      <c r="M45" s="48">
        <v>0</v>
      </c>
      <c r="N45" s="48">
        <v>0</v>
      </c>
      <c r="O45" s="19" t="s">
        <v>720</v>
      </c>
    </row>
    <row r="46" spans="1:15" ht="23.25" customHeight="1">
      <c r="A46" s="195" t="s">
        <v>198</v>
      </c>
      <c r="B46" s="199" t="s">
        <v>199</v>
      </c>
      <c r="C46" s="200"/>
      <c r="D46" s="201"/>
      <c r="E46" s="195" t="s">
        <v>200</v>
      </c>
      <c r="F46" s="75" t="s">
        <v>323</v>
      </c>
      <c r="G46" s="48">
        <f>SUM(G47:G50)</f>
        <v>29322</v>
      </c>
      <c r="H46" s="48">
        <f t="shared" ref="H46:N46" si="13">SUM(H47:H50)</f>
        <v>0</v>
      </c>
      <c r="I46" s="48">
        <f t="shared" si="13"/>
        <v>29322</v>
      </c>
      <c r="J46" s="48">
        <f t="shared" si="13"/>
        <v>0</v>
      </c>
      <c r="K46" s="48">
        <f t="shared" si="13"/>
        <v>0</v>
      </c>
      <c r="L46" s="48">
        <f t="shared" si="13"/>
        <v>0</v>
      </c>
      <c r="M46" s="48">
        <f t="shared" si="13"/>
        <v>0</v>
      </c>
      <c r="N46" s="48">
        <f t="shared" si="13"/>
        <v>0</v>
      </c>
      <c r="O46" s="48"/>
    </row>
    <row r="47" spans="1:15" ht="27.75" customHeight="1">
      <c r="A47" s="196"/>
      <c r="B47" s="202"/>
      <c r="C47" s="203"/>
      <c r="D47" s="204"/>
      <c r="E47" s="196"/>
      <c r="F47" s="75">
        <v>2013</v>
      </c>
      <c r="G47" s="7">
        <f t="shared" ref="G47:H50" si="14">I47+K47+M47</f>
        <v>0</v>
      </c>
      <c r="H47" s="48">
        <f t="shared" si="14"/>
        <v>0</v>
      </c>
      <c r="I47" s="48">
        <v>0</v>
      </c>
      <c r="J47" s="48">
        <v>0</v>
      </c>
      <c r="K47" s="48">
        <v>0</v>
      </c>
      <c r="L47" s="48">
        <v>0</v>
      </c>
      <c r="M47" s="48">
        <v>0</v>
      </c>
      <c r="N47" s="48">
        <v>0</v>
      </c>
      <c r="O47" s="75"/>
    </row>
    <row r="48" spans="1:15" ht="110.25" customHeight="1">
      <c r="A48" s="196"/>
      <c r="B48" s="202"/>
      <c r="C48" s="203"/>
      <c r="D48" s="204"/>
      <c r="E48" s="196"/>
      <c r="F48" s="75">
        <v>2014</v>
      </c>
      <c r="G48" s="7">
        <f t="shared" si="14"/>
        <v>29322</v>
      </c>
      <c r="H48" s="48">
        <f t="shared" si="14"/>
        <v>0</v>
      </c>
      <c r="I48" s="48">
        <v>29322</v>
      </c>
      <c r="J48" s="48">
        <v>0</v>
      </c>
      <c r="K48" s="75">
        <v>0</v>
      </c>
      <c r="L48" s="75">
        <v>0</v>
      </c>
      <c r="M48" s="75">
        <v>0</v>
      </c>
      <c r="N48" s="75">
        <v>0</v>
      </c>
      <c r="O48" s="19" t="s">
        <v>465</v>
      </c>
    </row>
    <row r="49" spans="1:15" ht="108" customHeight="1">
      <c r="A49" s="197"/>
      <c r="B49" s="202"/>
      <c r="C49" s="203"/>
      <c r="D49" s="204"/>
      <c r="E49" s="197"/>
      <c r="F49" s="75">
        <v>2015</v>
      </c>
      <c r="G49" s="7">
        <f t="shared" si="14"/>
        <v>0</v>
      </c>
      <c r="H49" s="7">
        <f t="shared" si="14"/>
        <v>0</v>
      </c>
      <c r="I49" s="48">
        <v>0</v>
      </c>
      <c r="J49" s="48">
        <v>0</v>
      </c>
      <c r="K49" s="48">
        <v>0</v>
      </c>
      <c r="L49" s="48">
        <v>0</v>
      </c>
      <c r="M49" s="48">
        <v>0</v>
      </c>
      <c r="N49" s="48">
        <v>0</v>
      </c>
      <c r="O49" s="19" t="s">
        <v>504</v>
      </c>
    </row>
    <row r="50" spans="1:15" ht="83.25" customHeight="1">
      <c r="A50" s="198"/>
      <c r="B50" s="205"/>
      <c r="C50" s="206"/>
      <c r="D50" s="207"/>
      <c r="E50" s="198"/>
      <c r="F50" s="134">
        <v>2016</v>
      </c>
      <c r="G50" s="7">
        <f t="shared" si="14"/>
        <v>0</v>
      </c>
      <c r="H50" s="7">
        <f t="shared" si="14"/>
        <v>0</v>
      </c>
      <c r="I50" s="48">
        <v>0</v>
      </c>
      <c r="J50" s="48">
        <v>0</v>
      </c>
      <c r="K50" s="48">
        <v>0</v>
      </c>
      <c r="L50" s="48">
        <v>0</v>
      </c>
      <c r="M50" s="48">
        <v>0</v>
      </c>
      <c r="N50" s="48">
        <v>0</v>
      </c>
      <c r="O50" s="19" t="s">
        <v>720</v>
      </c>
    </row>
    <row r="51" spans="1:15" ht="30" customHeight="1">
      <c r="A51" s="195" t="s">
        <v>505</v>
      </c>
      <c r="B51" s="199" t="s">
        <v>506</v>
      </c>
      <c r="C51" s="321"/>
      <c r="D51" s="322"/>
      <c r="E51" s="195" t="s">
        <v>507</v>
      </c>
      <c r="F51" s="75" t="s">
        <v>323</v>
      </c>
      <c r="G51" s="48">
        <f>SUM(G52:G55)</f>
        <v>6322</v>
      </c>
      <c r="H51" s="48">
        <f t="shared" ref="H51:N51" si="15">SUM(H52:H55)</f>
        <v>0</v>
      </c>
      <c r="I51" s="48">
        <f t="shared" si="15"/>
        <v>6322</v>
      </c>
      <c r="J51" s="48">
        <f t="shared" si="15"/>
        <v>0</v>
      </c>
      <c r="K51" s="48">
        <f t="shared" si="15"/>
        <v>0</v>
      </c>
      <c r="L51" s="48">
        <f t="shared" si="15"/>
        <v>0</v>
      </c>
      <c r="M51" s="48">
        <f t="shared" si="15"/>
        <v>0</v>
      </c>
      <c r="N51" s="48">
        <f t="shared" si="15"/>
        <v>0</v>
      </c>
      <c r="O51" s="19"/>
    </row>
    <row r="52" spans="1:15" ht="30.75" customHeight="1">
      <c r="A52" s="196"/>
      <c r="B52" s="323"/>
      <c r="C52" s="324"/>
      <c r="D52" s="325"/>
      <c r="E52" s="196"/>
      <c r="F52" s="75">
        <v>2013</v>
      </c>
      <c r="G52" s="7">
        <f t="shared" ref="G52:H55" si="16">I52+K52+M52</f>
        <v>0</v>
      </c>
      <c r="H52" s="48">
        <f t="shared" si="16"/>
        <v>0</v>
      </c>
      <c r="I52" s="48">
        <v>0</v>
      </c>
      <c r="J52" s="48">
        <v>0</v>
      </c>
      <c r="K52" s="48">
        <v>0</v>
      </c>
      <c r="L52" s="48">
        <v>0</v>
      </c>
      <c r="M52" s="48">
        <v>0</v>
      </c>
      <c r="N52" s="48">
        <v>0</v>
      </c>
      <c r="O52" s="53"/>
    </row>
    <row r="53" spans="1:15" ht="30" customHeight="1">
      <c r="A53" s="196"/>
      <c r="B53" s="323"/>
      <c r="C53" s="324"/>
      <c r="D53" s="325"/>
      <c r="E53" s="196"/>
      <c r="F53" s="75">
        <v>2014</v>
      </c>
      <c r="G53" s="7">
        <f t="shared" si="16"/>
        <v>0</v>
      </c>
      <c r="H53" s="48">
        <f t="shared" si="16"/>
        <v>0</v>
      </c>
      <c r="I53" s="48">
        <v>0</v>
      </c>
      <c r="J53" s="48">
        <v>0</v>
      </c>
      <c r="K53" s="48">
        <v>0</v>
      </c>
      <c r="L53" s="48">
        <v>0</v>
      </c>
      <c r="M53" s="48">
        <v>0</v>
      </c>
      <c r="N53" s="48">
        <v>0</v>
      </c>
      <c r="O53" s="53"/>
    </row>
    <row r="54" spans="1:15" ht="134.25" customHeight="1">
      <c r="A54" s="197"/>
      <c r="B54" s="323"/>
      <c r="C54" s="326"/>
      <c r="D54" s="325"/>
      <c r="E54" s="197"/>
      <c r="F54" s="75">
        <v>2015</v>
      </c>
      <c r="G54" s="7">
        <f t="shared" si="16"/>
        <v>6322</v>
      </c>
      <c r="H54" s="48">
        <f t="shared" si="16"/>
        <v>0</v>
      </c>
      <c r="I54" s="48">
        <v>6322</v>
      </c>
      <c r="J54" s="48">
        <v>0</v>
      </c>
      <c r="K54" s="48">
        <v>0</v>
      </c>
      <c r="L54" s="48">
        <v>0</v>
      </c>
      <c r="M54" s="48">
        <v>0</v>
      </c>
      <c r="N54" s="48">
        <v>0</v>
      </c>
      <c r="O54" s="19" t="s">
        <v>508</v>
      </c>
    </row>
    <row r="55" spans="1:15" ht="30.75" customHeight="1">
      <c r="A55" s="303"/>
      <c r="B55" s="361"/>
      <c r="C55" s="362"/>
      <c r="D55" s="363"/>
      <c r="E55" s="303"/>
      <c r="F55" s="134">
        <v>2016</v>
      </c>
      <c r="G55" s="7">
        <f t="shared" si="16"/>
        <v>0</v>
      </c>
      <c r="H55" s="7">
        <f t="shared" si="16"/>
        <v>0</v>
      </c>
      <c r="I55" s="48">
        <v>0</v>
      </c>
      <c r="J55" s="48">
        <v>0</v>
      </c>
      <c r="K55" s="48">
        <v>0</v>
      </c>
      <c r="L55" s="48">
        <v>0</v>
      </c>
      <c r="M55" s="48">
        <v>0</v>
      </c>
      <c r="N55" s="48">
        <v>0</v>
      </c>
      <c r="O55" s="19"/>
    </row>
    <row r="56" spans="1:15" ht="123" hidden="1" customHeight="1">
      <c r="A56" s="89"/>
      <c r="B56" s="91"/>
      <c r="C56" s="98"/>
      <c r="D56" s="92"/>
      <c r="E56" s="89"/>
      <c r="F56" s="90"/>
      <c r="G56" s="7"/>
      <c r="H56" s="48"/>
      <c r="I56" s="48"/>
      <c r="J56" s="48"/>
      <c r="K56" s="48"/>
      <c r="L56" s="48"/>
      <c r="M56" s="48"/>
      <c r="N56" s="48"/>
      <c r="O56" s="19"/>
    </row>
    <row r="57" spans="1:15" ht="23.25" customHeight="1">
      <c r="A57" s="231" t="s">
        <v>202</v>
      </c>
      <c r="B57" s="313" t="s">
        <v>203</v>
      </c>
      <c r="C57" s="314"/>
      <c r="D57" s="315"/>
      <c r="E57" s="231" t="s">
        <v>204</v>
      </c>
      <c r="F57" s="103" t="s">
        <v>323</v>
      </c>
      <c r="G57" s="3">
        <f>SUM(G58:G61)</f>
        <v>388586</v>
      </c>
      <c r="H57" s="3">
        <f t="shared" ref="H57:N57" si="17">SUM(H58:H61)</f>
        <v>6860</v>
      </c>
      <c r="I57" s="3">
        <f t="shared" si="17"/>
        <v>280586</v>
      </c>
      <c r="J57" s="3">
        <f t="shared" si="17"/>
        <v>6502</v>
      </c>
      <c r="K57" s="3">
        <f t="shared" si="17"/>
        <v>0</v>
      </c>
      <c r="L57" s="3">
        <f t="shared" si="17"/>
        <v>358</v>
      </c>
      <c r="M57" s="3">
        <f t="shared" si="17"/>
        <v>108000</v>
      </c>
      <c r="N57" s="3">
        <f t="shared" si="17"/>
        <v>0</v>
      </c>
      <c r="O57" s="3"/>
    </row>
    <row r="58" spans="1:15" ht="23.25" customHeight="1">
      <c r="A58" s="232"/>
      <c r="B58" s="316"/>
      <c r="C58" s="317"/>
      <c r="D58" s="318"/>
      <c r="E58" s="232"/>
      <c r="F58" s="103">
        <v>2013</v>
      </c>
      <c r="G58" s="3">
        <f t="shared" ref="G58:N61" si="18">G63+G68+G73</f>
        <v>259600</v>
      </c>
      <c r="H58" s="3">
        <f t="shared" si="18"/>
        <v>6860</v>
      </c>
      <c r="I58" s="3">
        <f t="shared" si="18"/>
        <v>151600</v>
      </c>
      <c r="J58" s="3">
        <f t="shared" si="18"/>
        <v>6502</v>
      </c>
      <c r="K58" s="3">
        <f t="shared" si="18"/>
        <v>0</v>
      </c>
      <c r="L58" s="3">
        <f t="shared" si="18"/>
        <v>358</v>
      </c>
      <c r="M58" s="3">
        <f t="shared" si="18"/>
        <v>108000</v>
      </c>
      <c r="N58" s="3">
        <f t="shared" si="18"/>
        <v>0</v>
      </c>
      <c r="O58" s="3"/>
    </row>
    <row r="59" spans="1:15" ht="24" customHeight="1">
      <c r="A59" s="232"/>
      <c r="B59" s="316"/>
      <c r="C59" s="317"/>
      <c r="D59" s="318"/>
      <c r="E59" s="232"/>
      <c r="F59" s="103">
        <v>2014</v>
      </c>
      <c r="G59" s="3">
        <f t="shared" si="18"/>
        <v>53643</v>
      </c>
      <c r="H59" s="3">
        <f t="shared" si="18"/>
        <v>0</v>
      </c>
      <c r="I59" s="3">
        <f t="shared" si="18"/>
        <v>53643</v>
      </c>
      <c r="J59" s="3">
        <f t="shared" si="18"/>
        <v>0</v>
      </c>
      <c r="K59" s="3">
        <f t="shared" si="18"/>
        <v>0</v>
      </c>
      <c r="L59" s="3">
        <f t="shared" si="18"/>
        <v>0</v>
      </c>
      <c r="M59" s="3">
        <f t="shared" si="18"/>
        <v>0</v>
      </c>
      <c r="N59" s="3">
        <f t="shared" si="18"/>
        <v>0</v>
      </c>
      <c r="O59" s="3"/>
    </row>
    <row r="60" spans="1:15" ht="25.5" customHeight="1">
      <c r="A60" s="197"/>
      <c r="B60" s="323"/>
      <c r="C60" s="326"/>
      <c r="D60" s="325"/>
      <c r="E60" s="232"/>
      <c r="F60" s="103">
        <v>2015</v>
      </c>
      <c r="G60" s="3">
        <f t="shared" si="18"/>
        <v>60343</v>
      </c>
      <c r="H60" s="3">
        <f t="shared" si="18"/>
        <v>0</v>
      </c>
      <c r="I60" s="3">
        <f t="shared" si="18"/>
        <v>60343</v>
      </c>
      <c r="J60" s="3">
        <f t="shared" si="18"/>
        <v>0</v>
      </c>
      <c r="K60" s="3">
        <f t="shared" si="18"/>
        <v>0</v>
      </c>
      <c r="L60" s="3">
        <f t="shared" si="18"/>
        <v>0</v>
      </c>
      <c r="M60" s="3">
        <f t="shared" si="18"/>
        <v>0</v>
      </c>
      <c r="N60" s="3">
        <f t="shared" si="18"/>
        <v>0</v>
      </c>
      <c r="O60" s="3"/>
    </row>
    <row r="61" spans="1:15" ht="30.75" customHeight="1">
      <c r="A61" s="198"/>
      <c r="B61" s="205"/>
      <c r="C61" s="206"/>
      <c r="D61" s="207"/>
      <c r="E61" s="306"/>
      <c r="F61" s="133">
        <v>2016</v>
      </c>
      <c r="G61" s="3">
        <f t="shared" si="18"/>
        <v>15000</v>
      </c>
      <c r="H61" s="3">
        <f t="shared" si="18"/>
        <v>0</v>
      </c>
      <c r="I61" s="3">
        <f t="shared" si="18"/>
        <v>15000</v>
      </c>
      <c r="J61" s="3">
        <f t="shared" si="18"/>
        <v>0</v>
      </c>
      <c r="K61" s="3">
        <f t="shared" si="18"/>
        <v>0</v>
      </c>
      <c r="L61" s="3">
        <f t="shared" si="18"/>
        <v>0</v>
      </c>
      <c r="M61" s="3">
        <f t="shared" si="18"/>
        <v>0</v>
      </c>
      <c r="N61" s="3">
        <f t="shared" si="18"/>
        <v>0</v>
      </c>
      <c r="O61" s="3"/>
    </row>
    <row r="62" spans="1:15" ht="144.75" customHeight="1">
      <c r="A62" s="195" t="s">
        <v>205</v>
      </c>
      <c r="B62" s="199" t="s">
        <v>206</v>
      </c>
      <c r="C62" s="200"/>
      <c r="D62" s="201"/>
      <c r="E62" s="195" t="s">
        <v>178</v>
      </c>
      <c r="F62" s="75" t="s">
        <v>323</v>
      </c>
      <c r="G62" s="48">
        <f>SUM(G63:G66)</f>
        <v>253000</v>
      </c>
      <c r="H62" s="48">
        <f t="shared" ref="H62:N62" si="19">SUM(H63:H66)</f>
        <v>5185</v>
      </c>
      <c r="I62" s="48">
        <f t="shared" si="19"/>
        <v>145000</v>
      </c>
      <c r="J62" s="48">
        <f t="shared" si="19"/>
        <v>5185</v>
      </c>
      <c r="K62" s="48">
        <f t="shared" si="19"/>
        <v>0</v>
      </c>
      <c r="L62" s="48">
        <f t="shared" si="19"/>
        <v>0</v>
      </c>
      <c r="M62" s="48">
        <f t="shared" si="19"/>
        <v>108000</v>
      </c>
      <c r="N62" s="48">
        <f t="shared" si="19"/>
        <v>0</v>
      </c>
      <c r="O62" s="48"/>
    </row>
    <row r="63" spans="1:15" ht="182.25" customHeight="1">
      <c r="A63" s="196"/>
      <c r="B63" s="202"/>
      <c r="C63" s="203"/>
      <c r="D63" s="204"/>
      <c r="E63" s="196"/>
      <c r="F63" s="75">
        <v>2013</v>
      </c>
      <c r="G63" s="7">
        <f t="shared" ref="G63:H66" si="20">I63+K63+M63</f>
        <v>253000</v>
      </c>
      <c r="H63" s="7">
        <f t="shared" si="20"/>
        <v>5185</v>
      </c>
      <c r="I63" s="7">
        <v>145000</v>
      </c>
      <c r="J63" s="7">
        <v>5185</v>
      </c>
      <c r="K63" s="7">
        <v>0</v>
      </c>
      <c r="L63" s="7">
        <v>0</v>
      </c>
      <c r="M63" s="7">
        <v>108000</v>
      </c>
      <c r="N63" s="7">
        <v>0</v>
      </c>
      <c r="O63" s="20" t="s">
        <v>466</v>
      </c>
    </row>
    <row r="64" spans="1:15" ht="42.75" customHeight="1">
      <c r="A64" s="196"/>
      <c r="B64" s="202"/>
      <c r="C64" s="203"/>
      <c r="D64" s="204"/>
      <c r="E64" s="196"/>
      <c r="F64" s="75">
        <v>2014</v>
      </c>
      <c r="G64" s="7">
        <f t="shared" si="20"/>
        <v>0</v>
      </c>
      <c r="H64" s="7">
        <f t="shared" si="20"/>
        <v>0</v>
      </c>
      <c r="I64" s="48">
        <v>0</v>
      </c>
      <c r="J64" s="48">
        <v>0</v>
      </c>
      <c r="K64" s="48">
        <v>0</v>
      </c>
      <c r="L64" s="48">
        <v>0</v>
      </c>
      <c r="M64" s="48">
        <v>0</v>
      </c>
      <c r="N64" s="48">
        <v>0</v>
      </c>
      <c r="O64" s="75"/>
    </row>
    <row r="65" spans="1:15" ht="38.25" customHeight="1">
      <c r="A65" s="197"/>
      <c r="B65" s="202"/>
      <c r="C65" s="203"/>
      <c r="D65" s="204"/>
      <c r="E65" s="197"/>
      <c r="F65" s="75">
        <v>2015</v>
      </c>
      <c r="G65" s="7">
        <f t="shared" si="20"/>
        <v>0</v>
      </c>
      <c r="H65" s="48">
        <f t="shared" si="20"/>
        <v>0</v>
      </c>
      <c r="I65" s="48">
        <v>0</v>
      </c>
      <c r="J65" s="48">
        <v>0</v>
      </c>
      <c r="K65" s="48">
        <v>0</v>
      </c>
      <c r="L65" s="48">
        <v>0</v>
      </c>
      <c r="M65" s="48">
        <v>0</v>
      </c>
      <c r="N65" s="48">
        <v>0</v>
      </c>
      <c r="O65" s="75"/>
    </row>
    <row r="66" spans="1:15" ht="38.25" customHeight="1">
      <c r="A66" s="198"/>
      <c r="B66" s="205"/>
      <c r="C66" s="206"/>
      <c r="D66" s="207"/>
      <c r="E66" s="198"/>
      <c r="F66" s="134">
        <v>2016</v>
      </c>
      <c r="G66" s="7">
        <f t="shared" si="20"/>
        <v>0</v>
      </c>
      <c r="H66" s="48">
        <f t="shared" si="20"/>
        <v>0</v>
      </c>
      <c r="I66" s="48">
        <v>0</v>
      </c>
      <c r="J66" s="48">
        <v>0</v>
      </c>
      <c r="K66" s="48">
        <v>0</v>
      </c>
      <c r="L66" s="48">
        <v>0</v>
      </c>
      <c r="M66" s="48">
        <v>0</v>
      </c>
      <c r="N66" s="48">
        <v>0</v>
      </c>
      <c r="O66" s="135"/>
    </row>
    <row r="67" spans="1:15" ht="32.25" customHeight="1">
      <c r="A67" s="195" t="s">
        <v>207</v>
      </c>
      <c r="B67" s="199" t="s">
        <v>209</v>
      </c>
      <c r="C67" s="200"/>
      <c r="D67" s="201"/>
      <c r="E67" s="195" t="s">
        <v>210</v>
      </c>
      <c r="F67" s="75" t="s">
        <v>323</v>
      </c>
      <c r="G67" s="48">
        <f>SUM(G68:G71)</f>
        <v>6600</v>
      </c>
      <c r="H67" s="48">
        <f t="shared" ref="H67:N67" si="21">SUM(H68:H71)</f>
        <v>1675</v>
      </c>
      <c r="I67" s="48">
        <f t="shared" si="21"/>
        <v>6600</v>
      </c>
      <c r="J67" s="48">
        <f t="shared" si="21"/>
        <v>1317</v>
      </c>
      <c r="K67" s="48">
        <f t="shared" si="21"/>
        <v>0</v>
      </c>
      <c r="L67" s="48">
        <f t="shared" si="21"/>
        <v>358</v>
      </c>
      <c r="M67" s="48">
        <f t="shared" si="21"/>
        <v>0</v>
      </c>
      <c r="N67" s="48">
        <f t="shared" si="21"/>
        <v>0</v>
      </c>
      <c r="O67" s="48"/>
    </row>
    <row r="68" spans="1:15" ht="189.75" customHeight="1">
      <c r="A68" s="196"/>
      <c r="B68" s="202"/>
      <c r="C68" s="203"/>
      <c r="D68" s="204"/>
      <c r="E68" s="196"/>
      <c r="F68" s="75">
        <v>2013</v>
      </c>
      <c r="G68" s="7">
        <f t="shared" ref="G68:H71" si="22">I68+K68+M68</f>
        <v>6600</v>
      </c>
      <c r="H68" s="7">
        <f t="shared" si="22"/>
        <v>1675</v>
      </c>
      <c r="I68" s="48">
        <v>6600</v>
      </c>
      <c r="J68" s="7">
        <v>1317</v>
      </c>
      <c r="K68" s="75">
        <v>0</v>
      </c>
      <c r="L68" s="7">
        <v>358</v>
      </c>
      <c r="M68" s="69">
        <v>0</v>
      </c>
      <c r="N68" s="7">
        <v>0</v>
      </c>
      <c r="O68" s="20" t="s">
        <v>467</v>
      </c>
    </row>
    <row r="69" spans="1:15" ht="30.75" customHeight="1">
      <c r="A69" s="196"/>
      <c r="B69" s="202"/>
      <c r="C69" s="203"/>
      <c r="D69" s="204"/>
      <c r="E69" s="196"/>
      <c r="F69" s="75">
        <v>2014</v>
      </c>
      <c r="G69" s="7">
        <f t="shared" si="22"/>
        <v>0</v>
      </c>
      <c r="H69" s="7">
        <f t="shared" si="22"/>
        <v>0</v>
      </c>
      <c r="I69" s="48">
        <v>0</v>
      </c>
      <c r="J69" s="48">
        <v>0</v>
      </c>
      <c r="K69" s="48">
        <v>0</v>
      </c>
      <c r="L69" s="48">
        <v>0</v>
      </c>
      <c r="M69" s="48">
        <v>0</v>
      </c>
      <c r="N69" s="48">
        <v>0</v>
      </c>
      <c r="O69" s="75"/>
    </row>
    <row r="70" spans="1:15" ht="30" customHeight="1">
      <c r="A70" s="197"/>
      <c r="B70" s="202"/>
      <c r="C70" s="203"/>
      <c r="D70" s="204"/>
      <c r="E70" s="197"/>
      <c r="F70" s="75">
        <v>2015</v>
      </c>
      <c r="G70" s="7">
        <f t="shared" si="22"/>
        <v>0</v>
      </c>
      <c r="H70" s="48">
        <f t="shared" si="22"/>
        <v>0</v>
      </c>
      <c r="I70" s="48">
        <v>0</v>
      </c>
      <c r="J70" s="48">
        <v>0</v>
      </c>
      <c r="K70" s="48">
        <v>0</v>
      </c>
      <c r="L70" s="48">
        <v>0</v>
      </c>
      <c r="M70" s="48">
        <v>0</v>
      </c>
      <c r="N70" s="48">
        <v>0</v>
      </c>
      <c r="O70" s="75"/>
    </row>
    <row r="71" spans="1:15" ht="27.75" customHeight="1">
      <c r="A71" s="198"/>
      <c r="B71" s="205"/>
      <c r="C71" s="206"/>
      <c r="D71" s="207"/>
      <c r="E71" s="198"/>
      <c r="F71" s="128">
        <v>2016</v>
      </c>
      <c r="G71" s="7">
        <f t="shared" si="22"/>
        <v>0</v>
      </c>
      <c r="H71" s="48">
        <f t="shared" si="22"/>
        <v>0</v>
      </c>
      <c r="I71" s="48">
        <v>0</v>
      </c>
      <c r="J71" s="48">
        <v>0</v>
      </c>
      <c r="K71" s="48">
        <v>0</v>
      </c>
      <c r="L71" s="48">
        <v>0</v>
      </c>
      <c r="M71" s="48">
        <v>0</v>
      </c>
      <c r="N71" s="48">
        <v>0</v>
      </c>
      <c r="O71" s="128"/>
    </row>
    <row r="72" spans="1:15" ht="27" customHeight="1">
      <c r="A72" s="195" t="s">
        <v>208</v>
      </c>
      <c r="B72" s="199" t="s">
        <v>180</v>
      </c>
      <c r="C72" s="200"/>
      <c r="D72" s="201"/>
      <c r="E72" s="195" t="s">
        <v>181</v>
      </c>
      <c r="F72" s="75" t="s">
        <v>323</v>
      </c>
      <c r="G72" s="48">
        <f>SUM(G73:G76)</f>
        <v>128986</v>
      </c>
      <c r="H72" s="48">
        <f t="shared" ref="H72:N72" si="23">SUM(H73:H76)</f>
        <v>0</v>
      </c>
      <c r="I72" s="48">
        <f t="shared" si="23"/>
        <v>128986</v>
      </c>
      <c r="J72" s="48">
        <f t="shared" si="23"/>
        <v>0</v>
      </c>
      <c r="K72" s="48">
        <f t="shared" si="23"/>
        <v>0</v>
      </c>
      <c r="L72" s="48">
        <f t="shared" si="23"/>
        <v>0</v>
      </c>
      <c r="M72" s="48">
        <f t="shared" si="23"/>
        <v>0</v>
      </c>
      <c r="N72" s="48">
        <f t="shared" si="23"/>
        <v>0</v>
      </c>
      <c r="O72" s="48"/>
    </row>
    <row r="73" spans="1:15" ht="30.75" customHeight="1">
      <c r="A73" s="196"/>
      <c r="B73" s="202"/>
      <c r="C73" s="203"/>
      <c r="D73" s="204"/>
      <c r="E73" s="196"/>
      <c r="F73" s="75">
        <v>2013</v>
      </c>
      <c r="G73" s="7">
        <f t="shared" ref="G73:H76" si="24">I73+K73+M73</f>
        <v>0</v>
      </c>
      <c r="H73" s="7">
        <f t="shared" si="24"/>
        <v>0</v>
      </c>
      <c r="I73" s="48">
        <v>0</v>
      </c>
      <c r="J73" s="48">
        <v>0</v>
      </c>
      <c r="K73" s="48">
        <v>0</v>
      </c>
      <c r="L73" s="48">
        <v>0</v>
      </c>
      <c r="M73" s="48">
        <v>0</v>
      </c>
      <c r="N73" s="48">
        <v>0</v>
      </c>
      <c r="O73" s="75"/>
    </row>
    <row r="74" spans="1:15" ht="154.5" customHeight="1">
      <c r="A74" s="196"/>
      <c r="B74" s="202"/>
      <c r="C74" s="203"/>
      <c r="D74" s="204"/>
      <c r="E74" s="196"/>
      <c r="F74" s="75">
        <v>2014</v>
      </c>
      <c r="G74" s="7">
        <f t="shared" si="24"/>
        <v>53643</v>
      </c>
      <c r="H74" s="7">
        <f t="shared" si="24"/>
        <v>0</v>
      </c>
      <c r="I74" s="48">
        <v>53643</v>
      </c>
      <c r="J74" s="48">
        <v>0</v>
      </c>
      <c r="K74" s="75">
        <v>0</v>
      </c>
      <c r="L74" s="75">
        <v>0</v>
      </c>
      <c r="M74" s="75">
        <v>0</v>
      </c>
      <c r="N74" s="75">
        <v>0</v>
      </c>
      <c r="O74" s="20" t="s">
        <v>468</v>
      </c>
    </row>
    <row r="75" spans="1:15" ht="156.75" customHeight="1">
      <c r="A75" s="197"/>
      <c r="B75" s="202"/>
      <c r="C75" s="203"/>
      <c r="D75" s="204"/>
      <c r="E75" s="197"/>
      <c r="F75" s="75">
        <v>2015</v>
      </c>
      <c r="G75" s="7">
        <f t="shared" si="24"/>
        <v>60343</v>
      </c>
      <c r="H75" s="7">
        <f t="shared" si="24"/>
        <v>0</v>
      </c>
      <c r="I75" s="7">
        <v>60343</v>
      </c>
      <c r="J75" s="48">
        <v>0</v>
      </c>
      <c r="K75" s="75">
        <v>0</v>
      </c>
      <c r="L75" s="75">
        <v>0</v>
      </c>
      <c r="M75" s="75">
        <v>0</v>
      </c>
      <c r="N75" s="75">
        <v>0</v>
      </c>
      <c r="O75" s="20" t="s">
        <v>609</v>
      </c>
    </row>
    <row r="76" spans="1:15" ht="65.25" customHeight="1">
      <c r="A76" s="198"/>
      <c r="B76" s="205"/>
      <c r="C76" s="206"/>
      <c r="D76" s="207"/>
      <c r="E76" s="198"/>
      <c r="F76" s="134">
        <v>2016</v>
      </c>
      <c r="G76" s="7">
        <f t="shared" si="24"/>
        <v>15000</v>
      </c>
      <c r="H76" s="7">
        <f t="shared" si="24"/>
        <v>0</v>
      </c>
      <c r="I76" s="7">
        <v>15000</v>
      </c>
      <c r="J76" s="48">
        <v>0</v>
      </c>
      <c r="K76" s="134">
        <v>0</v>
      </c>
      <c r="L76" s="134">
        <v>0</v>
      </c>
      <c r="M76" s="134">
        <v>0</v>
      </c>
      <c r="N76" s="134">
        <v>0</v>
      </c>
      <c r="O76" s="20" t="s">
        <v>726</v>
      </c>
    </row>
    <row r="77" spans="1:15" ht="30.75" customHeight="1">
      <c r="A77" s="231" t="s">
        <v>211</v>
      </c>
      <c r="B77" s="313" t="s">
        <v>212</v>
      </c>
      <c r="C77" s="314"/>
      <c r="D77" s="315"/>
      <c r="E77" s="231" t="s">
        <v>200</v>
      </c>
      <c r="F77" s="81" t="s">
        <v>323</v>
      </c>
      <c r="G77" s="3">
        <f>SUM(G78:G81)</f>
        <v>32396.799999999999</v>
      </c>
      <c r="H77" s="3">
        <f t="shared" ref="H77:N77" si="25">SUM(H78:H81)</f>
        <v>15212</v>
      </c>
      <c r="I77" s="3">
        <f t="shared" si="25"/>
        <v>32396.799999999999</v>
      </c>
      <c r="J77" s="3">
        <f t="shared" si="25"/>
        <v>15212</v>
      </c>
      <c r="K77" s="3">
        <f t="shared" si="25"/>
        <v>0</v>
      </c>
      <c r="L77" s="3">
        <f t="shared" si="25"/>
        <v>0</v>
      </c>
      <c r="M77" s="3">
        <f t="shared" si="25"/>
        <v>0</v>
      </c>
      <c r="N77" s="3">
        <f t="shared" si="25"/>
        <v>0</v>
      </c>
      <c r="O77" s="81"/>
    </row>
    <row r="78" spans="1:15" ht="23.25" customHeight="1">
      <c r="A78" s="232"/>
      <c r="B78" s="316"/>
      <c r="C78" s="317"/>
      <c r="D78" s="318"/>
      <c r="E78" s="232"/>
      <c r="F78" s="81">
        <v>2013</v>
      </c>
      <c r="G78" s="3">
        <f t="shared" ref="G78:N79" si="26">G83+G88++G93</f>
        <v>24596.799999999999</v>
      </c>
      <c r="H78" s="3">
        <f t="shared" si="26"/>
        <v>15212</v>
      </c>
      <c r="I78" s="3">
        <f t="shared" si="26"/>
        <v>24596.799999999999</v>
      </c>
      <c r="J78" s="3">
        <f t="shared" si="26"/>
        <v>15212</v>
      </c>
      <c r="K78" s="3">
        <f t="shared" si="26"/>
        <v>0</v>
      </c>
      <c r="L78" s="3">
        <f t="shared" si="26"/>
        <v>0</v>
      </c>
      <c r="M78" s="3">
        <f t="shared" si="26"/>
        <v>0</v>
      </c>
      <c r="N78" s="3">
        <f t="shared" si="26"/>
        <v>0</v>
      </c>
      <c r="O78" s="3"/>
    </row>
    <row r="79" spans="1:15" ht="22.5" customHeight="1">
      <c r="A79" s="232"/>
      <c r="B79" s="316"/>
      <c r="C79" s="317"/>
      <c r="D79" s="318"/>
      <c r="E79" s="232"/>
      <c r="F79" s="81">
        <v>2014</v>
      </c>
      <c r="G79" s="3">
        <f t="shared" si="26"/>
        <v>7800</v>
      </c>
      <c r="H79" s="3">
        <f t="shared" si="26"/>
        <v>0</v>
      </c>
      <c r="I79" s="3">
        <f t="shared" si="26"/>
        <v>7800</v>
      </c>
      <c r="J79" s="3">
        <f t="shared" si="26"/>
        <v>0</v>
      </c>
      <c r="K79" s="3">
        <f t="shared" si="26"/>
        <v>0</v>
      </c>
      <c r="L79" s="3">
        <f t="shared" si="26"/>
        <v>0</v>
      </c>
      <c r="M79" s="3">
        <f t="shared" si="26"/>
        <v>0</v>
      </c>
      <c r="N79" s="3">
        <f t="shared" si="26"/>
        <v>0</v>
      </c>
      <c r="O79" s="3"/>
    </row>
    <row r="80" spans="1:15" ht="75" customHeight="1">
      <c r="A80" s="197"/>
      <c r="B80" s="316"/>
      <c r="C80" s="317"/>
      <c r="D80" s="318"/>
      <c r="E80" s="197"/>
      <c r="F80" s="81">
        <v>2015</v>
      </c>
      <c r="G80" s="3">
        <f>G85+G90+G95</f>
        <v>0</v>
      </c>
      <c r="H80" s="3">
        <f t="shared" ref="H80:N80" si="27">H85+H90+H95</f>
        <v>0</v>
      </c>
      <c r="I80" s="3">
        <f t="shared" si="27"/>
        <v>0</v>
      </c>
      <c r="J80" s="3">
        <f t="shared" si="27"/>
        <v>0</v>
      </c>
      <c r="K80" s="3">
        <f t="shared" si="27"/>
        <v>0</v>
      </c>
      <c r="L80" s="3">
        <f t="shared" si="27"/>
        <v>0</v>
      </c>
      <c r="M80" s="3">
        <f t="shared" si="27"/>
        <v>0</v>
      </c>
      <c r="N80" s="3">
        <f t="shared" si="27"/>
        <v>0</v>
      </c>
      <c r="O80" s="33" t="s">
        <v>509</v>
      </c>
    </row>
    <row r="81" spans="1:15" ht="33" customHeight="1">
      <c r="A81" s="198"/>
      <c r="B81" s="205"/>
      <c r="C81" s="206"/>
      <c r="D81" s="207"/>
      <c r="E81" s="198"/>
      <c r="F81" s="133">
        <v>2016</v>
      </c>
      <c r="G81" s="3">
        <f>G86+G91+G96</f>
        <v>0</v>
      </c>
      <c r="H81" s="3">
        <f t="shared" ref="H81:N81" si="28">H86+H91+H96</f>
        <v>0</v>
      </c>
      <c r="I81" s="3">
        <f t="shared" si="28"/>
        <v>0</v>
      </c>
      <c r="J81" s="3">
        <f t="shared" si="28"/>
        <v>0</v>
      </c>
      <c r="K81" s="3">
        <f t="shared" si="28"/>
        <v>0</v>
      </c>
      <c r="L81" s="3">
        <f t="shared" si="28"/>
        <v>0</v>
      </c>
      <c r="M81" s="3">
        <f t="shared" si="28"/>
        <v>0</v>
      </c>
      <c r="N81" s="3">
        <f t="shared" si="28"/>
        <v>0</v>
      </c>
      <c r="O81" s="33"/>
    </row>
    <row r="82" spans="1:15" ht="21.75" customHeight="1">
      <c r="A82" s="211" t="s">
        <v>172</v>
      </c>
      <c r="B82" s="199" t="s">
        <v>213</v>
      </c>
      <c r="C82" s="200"/>
      <c r="D82" s="201"/>
      <c r="E82" s="195" t="s">
        <v>214</v>
      </c>
      <c r="F82" s="75" t="s">
        <v>323</v>
      </c>
      <c r="G82" s="48">
        <f>SUM(G83:G85)</f>
        <v>7800</v>
      </c>
      <c r="H82" s="48">
        <f t="shared" ref="H82:N82" si="29">SUM(H83:H85)</f>
        <v>0</v>
      </c>
      <c r="I82" s="48">
        <f t="shared" si="29"/>
        <v>7800</v>
      </c>
      <c r="J82" s="48">
        <f t="shared" si="29"/>
        <v>0</v>
      </c>
      <c r="K82" s="48">
        <f t="shared" si="29"/>
        <v>0</v>
      </c>
      <c r="L82" s="48">
        <f t="shared" si="29"/>
        <v>0</v>
      </c>
      <c r="M82" s="48">
        <f t="shared" si="29"/>
        <v>0</v>
      </c>
      <c r="N82" s="48">
        <f t="shared" si="29"/>
        <v>0</v>
      </c>
      <c r="O82" s="48"/>
    </row>
    <row r="83" spans="1:15" ht="54.75" customHeight="1">
      <c r="A83" s="212"/>
      <c r="B83" s="202"/>
      <c r="C83" s="203"/>
      <c r="D83" s="204"/>
      <c r="E83" s="196"/>
      <c r="F83" s="75">
        <v>2013</v>
      </c>
      <c r="G83" s="7">
        <f t="shared" ref="G83:H86" si="30">I83+K83+M83</f>
        <v>7800</v>
      </c>
      <c r="H83" s="7">
        <f t="shared" si="30"/>
        <v>0</v>
      </c>
      <c r="I83" s="7">
        <v>7800</v>
      </c>
      <c r="J83" s="7">
        <v>0</v>
      </c>
      <c r="K83" s="69">
        <v>0</v>
      </c>
      <c r="L83" s="7">
        <v>0</v>
      </c>
      <c r="M83" s="69">
        <v>0</v>
      </c>
      <c r="N83" s="7">
        <v>0</v>
      </c>
      <c r="O83" s="20"/>
    </row>
    <row r="84" spans="1:15" ht="22.5" customHeight="1">
      <c r="A84" s="212"/>
      <c r="B84" s="202"/>
      <c r="C84" s="203"/>
      <c r="D84" s="204"/>
      <c r="E84" s="196"/>
      <c r="F84" s="75">
        <v>2014</v>
      </c>
      <c r="G84" s="7">
        <f t="shared" si="30"/>
        <v>0</v>
      </c>
      <c r="H84" s="7">
        <f t="shared" si="30"/>
        <v>0</v>
      </c>
      <c r="I84" s="48">
        <v>0</v>
      </c>
      <c r="J84" s="48">
        <v>0</v>
      </c>
      <c r="K84" s="48">
        <v>0</v>
      </c>
      <c r="L84" s="48">
        <v>0</v>
      </c>
      <c r="M84" s="48">
        <v>0</v>
      </c>
      <c r="N84" s="48">
        <v>0</v>
      </c>
      <c r="O84" s="75"/>
    </row>
    <row r="85" spans="1:15" ht="243.75" customHeight="1">
      <c r="A85" s="197"/>
      <c r="B85" s="202"/>
      <c r="C85" s="203"/>
      <c r="D85" s="204"/>
      <c r="E85" s="197"/>
      <c r="F85" s="75">
        <v>2015</v>
      </c>
      <c r="G85" s="7">
        <f t="shared" si="30"/>
        <v>0</v>
      </c>
      <c r="H85" s="7">
        <f t="shared" si="30"/>
        <v>0</v>
      </c>
      <c r="I85" s="48">
        <v>0</v>
      </c>
      <c r="J85" s="48">
        <v>0</v>
      </c>
      <c r="K85" s="48">
        <v>0</v>
      </c>
      <c r="L85" s="48">
        <v>0</v>
      </c>
      <c r="M85" s="48">
        <v>0</v>
      </c>
      <c r="N85" s="48">
        <v>0</v>
      </c>
      <c r="O85" s="20" t="s">
        <v>671</v>
      </c>
    </row>
    <row r="86" spans="1:15" ht="29.25" customHeight="1">
      <c r="A86" s="198"/>
      <c r="B86" s="205"/>
      <c r="C86" s="206"/>
      <c r="D86" s="207"/>
      <c r="E86" s="198"/>
      <c r="F86" s="128">
        <v>2016</v>
      </c>
      <c r="G86" s="7">
        <f t="shared" si="30"/>
        <v>0</v>
      </c>
      <c r="H86" s="7">
        <f t="shared" si="30"/>
        <v>0</v>
      </c>
      <c r="I86" s="48">
        <v>0</v>
      </c>
      <c r="J86" s="48">
        <v>0</v>
      </c>
      <c r="K86" s="48">
        <v>0</v>
      </c>
      <c r="L86" s="48">
        <v>0</v>
      </c>
      <c r="M86" s="48">
        <v>0</v>
      </c>
      <c r="N86" s="48">
        <v>0</v>
      </c>
      <c r="O86" s="20" t="s">
        <v>722</v>
      </c>
    </row>
    <row r="87" spans="1:15" ht="22.5" customHeight="1">
      <c r="A87" s="211" t="s">
        <v>173</v>
      </c>
      <c r="B87" s="199" t="s">
        <v>182</v>
      </c>
      <c r="C87" s="200"/>
      <c r="D87" s="201"/>
      <c r="E87" s="195" t="s">
        <v>175</v>
      </c>
      <c r="F87" s="75" t="s">
        <v>323</v>
      </c>
      <c r="G87" s="48">
        <f>SUM(G88:G91)</f>
        <v>7800</v>
      </c>
      <c r="H87" s="48">
        <f t="shared" ref="H87:N87" si="31">SUM(H88:H91)</f>
        <v>0</v>
      </c>
      <c r="I87" s="48">
        <f t="shared" si="31"/>
        <v>7800</v>
      </c>
      <c r="J87" s="48">
        <f t="shared" si="31"/>
        <v>0</v>
      </c>
      <c r="K87" s="48">
        <f t="shared" si="31"/>
        <v>0</v>
      </c>
      <c r="L87" s="48">
        <f t="shared" si="31"/>
        <v>0</v>
      </c>
      <c r="M87" s="48">
        <f t="shared" si="31"/>
        <v>0</v>
      </c>
      <c r="N87" s="48">
        <f t="shared" si="31"/>
        <v>0</v>
      </c>
      <c r="O87" s="48"/>
    </row>
    <row r="88" spans="1:15" ht="27" customHeight="1">
      <c r="A88" s="212"/>
      <c r="B88" s="202"/>
      <c r="C88" s="203"/>
      <c r="D88" s="204"/>
      <c r="E88" s="196"/>
      <c r="F88" s="75">
        <v>2013</v>
      </c>
      <c r="G88" s="7">
        <f t="shared" ref="G88:H91" si="32">I88+K88+M88</f>
        <v>0</v>
      </c>
      <c r="H88" s="7">
        <f t="shared" si="32"/>
        <v>0</v>
      </c>
      <c r="I88" s="48">
        <v>0</v>
      </c>
      <c r="J88" s="48">
        <v>0</v>
      </c>
      <c r="K88" s="48">
        <v>0</v>
      </c>
      <c r="L88" s="48">
        <v>0</v>
      </c>
      <c r="M88" s="48">
        <v>0</v>
      </c>
      <c r="N88" s="48">
        <v>0</v>
      </c>
      <c r="O88" s="75"/>
    </row>
    <row r="89" spans="1:15" ht="245.25" customHeight="1">
      <c r="A89" s="212"/>
      <c r="B89" s="202"/>
      <c r="C89" s="203"/>
      <c r="D89" s="204"/>
      <c r="E89" s="196"/>
      <c r="F89" s="75">
        <v>2014</v>
      </c>
      <c r="G89" s="7">
        <f t="shared" si="32"/>
        <v>7800</v>
      </c>
      <c r="H89" s="7">
        <f t="shared" si="32"/>
        <v>0</v>
      </c>
      <c r="I89" s="48">
        <v>7800</v>
      </c>
      <c r="J89" s="48">
        <v>0</v>
      </c>
      <c r="K89" s="75">
        <v>0</v>
      </c>
      <c r="L89" s="75">
        <v>0</v>
      </c>
      <c r="M89" s="75">
        <v>0</v>
      </c>
      <c r="N89" s="75">
        <v>0</v>
      </c>
      <c r="O89" s="20" t="s">
        <v>672</v>
      </c>
    </row>
    <row r="90" spans="1:15" ht="28.5" customHeight="1">
      <c r="A90" s="197"/>
      <c r="B90" s="202"/>
      <c r="C90" s="203"/>
      <c r="D90" s="204"/>
      <c r="E90" s="197"/>
      <c r="F90" s="75">
        <v>2015</v>
      </c>
      <c r="G90" s="7">
        <f t="shared" si="32"/>
        <v>0</v>
      </c>
      <c r="H90" s="7">
        <f t="shared" si="32"/>
        <v>0</v>
      </c>
      <c r="I90" s="48">
        <v>0</v>
      </c>
      <c r="J90" s="48">
        <v>0</v>
      </c>
      <c r="K90" s="48">
        <v>0</v>
      </c>
      <c r="L90" s="48">
        <v>0</v>
      </c>
      <c r="M90" s="48">
        <v>0</v>
      </c>
      <c r="N90" s="48">
        <v>0</v>
      </c>
      <c r="O90" s="82"/>
    </row>
    <row r="91" spans="1:15" ht="28.5" customHeight="1">
      <c r="A91" s="198"/>
      <c r="B91" s="205"/>
      <c r="C91" s="206"/>
      <c r="D91" s="207"/>
      <c r="E91" s="198"/>
      <c r="F91" s="126">
        <v>2016</v>
      </c>
      <c r="G91" s="7">
        <f t="shared" si="32"/>
        <v>0</v>
      </c>
      <c r="H91" s="7">
        <f t="shared" si="32"/>
        <v>0</v>
      </c>
      <c r="I91" s="48">
        <v>0</v>
      </c>
      <c r="J91" s="48">
        <v>0</v>
      </c>
      <c r="K91" s="48">
        <f t="shared" ref="K91:N91" si="33">SUM(K92:K95)</f>
        <v>0</v>
      </c>
      <c r="L91" s="48">
        <f t="shared" si="33"/>
        <v>0</v>
      </c>
      <c r="M91" s="48">
        <f t="shared" si="33"/>
        <v>0</v>
      </c>
      <c r="N91" s="48">
        <f t="shared" si="33"/>
        <v>0</v>
      </c>
      <c r="O91" s="129" t="s">
        <v>724</v>
      </c>
    </row>
    <row r="92" spans="1:15" ht="24" customHeight="1">
      <c r="A92" s="211" t="s">
        <v>184</v>
      </c>
      <c r="B92" s="199" t="s">
        <v>183</v>
      </c>
      <c r="C92" s="200"/>
      <c r="D92" s="201"/>
      <c r="E92" s="195" t="s">
        <v>185</v>
      </c>
      <c r="F92" s="75" t="s">
        <v>323</v>
      </c>
      <c r="G92" s="48">
        <f>SUM(G93:G96)</f>
        <v>16796.8</v>
      </c>
      <c r="H92" s="48">
        <f t="shared" ref="H92:N92" si="34">SUM(H93:H96)</f>
        <v>15212</v>
      </c>
      <c r="I92" s="48">
        <f t="shared" si="34"/>
        <v>16796.8</v>
      </c>
      <c r="J92" s="48">
        <f t="shared" si="34"/>
        <v>15212</v>
      </c>
      <c r="K92" s="48">
        <f t="shared" si="34"/>
        <v>0</v>
      </c>
      <c r="L92" s="48">
        <f t="shared" si="34"/>
        <v>0</v>
      </c>
      <c r="M92" s="48">
        <f t="shared" si="34"/>
        <v>0</v>
      </c>
      <c r="N92" s="48">
        <f t="shared" si="34"/>
        <v>0</v>
      </c>
      <c r="O92" s="48"/>
    </row>
    <row r="93" spans="1:15" ht="211.5" customHeight="1">
      <c r="A93" s="212"/>
      <c r="B93" s="202"/>
      <c r="C93" s="203"/>
      <c r="D93" s="204"/>
      <c r="E93" s="196"/>
      <c r="F93" s="75">
        <v>2013</v>
      </c>
      <c r="G93" s="7">
        <f t="shared" ref="G93:H96" si="35">I93+K93+M93</f>
        <v>16796.8</v>
      </c>
      <c r="H93" s="7">
        <f t="shared" si="35"/>
        <v>15212</v>
      </c>
      <c r="I93" s="7">
        <v>16796.8</v>
      </c>
      <c r="J93" s="7">
        <v>15212</v>
      </c>
      <c r="K93" s="7">
        <v>0</v>
      </c>
      <c r="L93" s="7">
        <v>0</v>
      </c>
      <c r="M93" s="7">
        <v>0</v>
      </c>
      <c r="N93" s="7">
        <v>0</v>
      </c>
      <c r="O93" s="22" t="s">
        <v>469</v>
      </c>
    </row>
    <row r="94" spans="1:15" ht="28.5" customHeight="1">
      <c r="A94" s="212"/>
      <c r="B94" s="202"/>
      <c r="C94" s="203"/>
      <c r="D94" s="204"/>
      <c r="E94" s="196"/>
      <c r="F94" s="75">
        <v>2014</v>
      </c>
      <c r="G94" s="7">
        <f t="shared" si="35"/>
        <v>0</v>
      </c>
      <c r="H94" s="7">
        <f t="shared" si="35"/>
        <v>0</v>
      </c>
      <c r="I94" s="48">
        <v>0</v>
      </c>
      <c r="J94" s="48">
        <v>0</v>
      </c>
      <c r="K94" s="48">
        <v>0</v>
      </c>
      <c r="L94" s="48">
        <v>0</v>
      </c>
      <c r="M94" s="48">
        <v>0</v>
      </c>
      <c r="N94" s="48">
        <v>0</v>
      </c>
      <c r="O94" s="75"/>
    </row>
    <row r="95" spans="1:15" ht="30.75" customHeight="1">
      <c r="A95" s="197"/>
      <c r="B95" s="202"/>
      <c r="C95" s="203"/>
      <c r="D95" s="204"/>
      <c r="E95" s="197"/>
      <c r="F95" s="75">
        <v>2015</v>
      </c>
      <c r="G95" s="7">
        <f t="shared" si="35"/>
        <v>0</v>
      </c>
      <c r="H95" s="7">
        <f t="shared" si="35"/>
        <v>0</v>
      </c>
      <c r="I95" s="48">
        <v>0</v>
      </c>
      <c r="J95" s="48">
        <v>0</v>
      </c>
      <c r="K95" s="48">
        <v>0</v>
      </c>
      <c r="L95" s="48">
        <v>0</v>
      </c>
      <c r="M95" s="48">
        <v>0</v>
      </c>
      <c r="N95" s="48">
        <v>0</v>
      </c>
      <c r="O95" s="82"/>
    </row>
    <row r="96" spans="1:15" ht="30.75" customHeight="1">
      <c r="A96" s="198"/>
      <c r="B96" s="205"/>
      <c r="C96" s="206"/>
      <c r="D96" s="207"/>
      <c r="E96" s="198"/>
      <c r="F96" s="126">
        <v>2016</v>
      </c>
      <c r="G96" s="7">
        <f t="shared" si="35"/>
        <v>0</v>
      </c>
      <c r="H96" s="7">
        <f t="shared" si="35"/>
        <v>0</v>
      </c>
      <c r="I96" s="48">
        <v>0</v>
      </c>
      <c r="J96" s="48">
        <v>0</v>
      </c>
      <c r="K96" s="48">
        <v>0</v>
      </c>
      <c r="L96" s="48">
        <v>0</v>
      </c>
      <c r="M96" s="48">
        <v>0</v>
      </c>
      <c r="N96" s="48">
        <v>0</v>
      </c>
      <c r="O96" s="82"/>
    </row>
    <row r="97" spans="1:15" ht="27.75" customHeight="1">
      <c r="A97" s="231" t="s">
        <v>215</v>
      </c>
      <c r="B97" s="313" t="s">
        <v>216</v>
      </c>
      <c r="C97" s="314"/>
      <c r="D97" s="315"/>
      <c r="E97" s="231" t="s">
        <v>217</v>
      </c>
      <c r="F97" s="81" t="s">
        <v>323</v>
      </c>
      <c r="G97" s="3">
        <f>SUM(G98:G101)</f>
        <v>3760</v>
      </c>
      <c r="H97" s="3">
        <f t="shared" ref="H97:N97" si="36">SUM(H98:H101)</f>
        <v>681</v>
      </c>
      <c r="I97" s="3">
        <f t="shared" si="36"/>
        <v>0</v>
      </c>
      <c r="J97" s="3">
        <f t="shared" si="36"/>
        <v>0</v>
      </c>
      <c r="K97" s="3">
        <f t="shared" si="36"/>
        <v>3760</v>
      </c>
      <c r="L97" s="3">
        <f t="shared" si="36"/>
        <v>681</v>
      </c>
      <c r="M97" s="3">
        <f t="shared" si="36"/>
        <v>0</v>
      </c>
      <c r="N97" s="3">
        <f t="shared" si="36"/>
        <v>0</v>
      </c>
      <c r="O97" s="81"/>
    </row>
    <row r="98" spans="1:15" ht="244.5" customHeight="1">
      <c r="A98" s="232"/>
      <c r="B98" s="316"/>
      <c r="C98" s="317"/>
      <c r="D98" s="318"/>
      <c r="E98" s="232"/>
      <c r="F98" s="81">
        <v>2013</v>
      </c>
      <c r="G98" s="6">
        <f t="shared" ref="G98:H101" si="37">I98+K98+M98</f>
        <v>940</v>
      </c>
      <c r="H98" s="6">
        <f t="shared" si="37"/>
        <v>681</v>
      </c>
      <c r="I98" s="74">
        <v>0</v>
      </c>
      <c r="J98" s="74">
        <v>0</v>
      </c>
      <c r="K98" s="6">
        <v>940</v>
      </c>
      <c r="L98" s="6">
        <v>681</v>
      </c>
      <c r="M98" s="74">
        <v>0</v>
      </c>
      <c r="N98" s="74">
        <v>0</v>
      </c>
      <c r="O98" s="20" t="s">
        <v>470</v>
      </c>
    </row>
    <row r="99" spans="1:15" ht="84" customHeight="1">
      <c r="A99" s="232"/>
      <c r="B99" s="316"/>
      <c r="C99" s="317"/>
      <c r="D99" s="318"/>
      <c r="E99" s="232"/>
      <c r="F99" s="81">
        <v>2014</v>
      </c>
      <c r="G99" s="6">
        <f t="shared" si="37"/>
        <v>940</v>
      </c>
      <c r="H99" s="6">
        <f t="shared" si="37"/>
        <v>0</v>
      </c>
      <c r="I99" s="81">
        <v>0</v>
      </c>
      <c r="J99" s="81">
        <v>0</v>
      </c>
      <c r="K99" s="3">
        <v>940</v>
      </c>
      <c r="L99" s="3">
        <v>0</v>
      </c>
      <c r="M99" s="81">
        <v>0</v>
      </c>
      <c r="N99" s="81">
        <v>0</v>
      </c>
      <c r="O99" s="20" t="s">
        <v>471</v>
      </c>
    </row>
    <row r="100" spans="1:15" ht="102" customHeight="1">
      <c r="A100" s="197"/>
      <c r="B100" s="316"/>
      <c r="C100" s="317"/>
      <c r="D100" s="318"/>
      <c r="E100" s="197"/>
      <c r="F100" s="81">
        <v>2015</v>
      </c>
      <c r="G100" s="6">
        <f t="shared" si="37"/>
        <v>940</v>
      </c>
      <c r="H100" s="6">
        <f t="shared" si="37"/>
        <v>0</v>
      </c>
      <c r="I100" s="81">
        <v>0</v>
      </c>
      <c r="J100" s="81">
        <v>0</v>
      </c>
      <c r="K100" s="6">
        <v>940</v>
      </c>
      <c r="L100" s="3">
        <v>0</v>
      </c>
      <c r="M100" s="81">
        <v>0</v>
      </c>
      <c r="N100" s="81">
        <v>0</v>
      </c>
      <c r="O100" s="20" t="s">
        <v>610</v>
      </c>
    </row>
    <row r="101" spans="1:15" ht="89.25" customHeight="1">
      <c r="A101" s="198"/>
      <c r="B101" s="205"/>
      <c r="C101" s="206"/>
      <c r="D101" s="207"/>
      <c r="E101" s="198"/>
      <c r="F101" s="127">
        <v>2016</v>
      </c>
      <c r="G101" s="6">
        <f t="shared" si="37"/>
        <v>940</v>
      </c>
      <c r="H101" s="6">
        <f t="shared" si="37"/>
        <v>0</v>
      </c>
      <c r="I101" s="123">
        <v>0</v>
      </c>
      <c r="J101" s="123">
        <v>0</v>
      </c>
      <c r="K101" s="6">
        <v>940</v>
      </c>
      <c r="L101" s="3">
        <v>0</v>
      </c>
      <c r="M101" s="127">
        <v>0</v>
      </c>
      <c r="N101" s="127">
        <v>0</v>
      </c>
      <c r="O101" s="20" t="s">
        <v>723</v>
      </c>
    </row>
    <row r="102" spans="1:15" ht="81.75" customHeight="1">
      <c r="A102" s="231" t="s">
        <v>219</v>
      </c>
      <c r="B102" s="313" t="s">
        <v>220</v>
      </c>
      <c r="C102" s="314"/>
      <c r="D102" s="315"/>
      <c r="E102" s="231" t="s">
        <v>217</v>
      </c>
      <c r="F102" s="81" t="s">
        <v>323</v>
      </c>
      <c r="G102" s="3">
        <f>SUM(G103:G106)</f>
        <v>77280</v>
      </c>
      <c r="H102" s="3">
        <f t="shared" ref="H102:N102" si="38">SUM(H103:H106)</f>
        <v>4934</v>
      </c>
      <c r="I102" s="3">
        <f t="shared" si="38"/>
        <v>71280</v>
      </c>
      <c r="J102" s="3">
        <f t="shared" si="38"/>
        <v>0</v>
      </c>
      <c r="K102" s="3">
        <f t="shared" si="38"/>
        <v>6000</v>
      </c>
      <c r="L102" s="3">
        <f t="shared" si="38"/>
        <v>4934</v>
      </c>
      <c r="M102" s="3">
        <f t="shared" si="38"/>
        <v>0</v>
      </c>
      <c r="N102" s="3">
        <f t="shared" si="38"/>
        <v>0</v>
      </c>
      <c r="O102" s="3"/>
    </row>
    <row r="103" spans="1:15" ht="33" customHeight="1">
      <c r="A103" s="232"/>
      <c r="B103" s="316"/>
      <c r="C103" s="317"/>
      <c r="D103" s="318"/>
      <c r="E103" s="232"/>
      <c r="F103" s="81">
        <v>2013</v>
      </c>
      <c r="G103" s="3">
        <f t="shared" ref="G103:N106" si="39">G108+G113</f>
        <v>6000</v>
      </c>
      <c r="H103" s="3">
        <f t="shared" si="39"/>
        <v>4934</v>
      </c>
      <c r="I103" s="3">
        <f t="shared" si="39"/>
        <v>0</v>
      </c>
      <c r="J103" s="3">
        <f t="shared" si="39"/>
        <v>0</v>
      </c>
      <c r="K103" s="3">
        <f t="shared" si="39"/>
        <v>6000</v>
      </c>
      <c r="L103" s="3">
        <f t="shared" si="39"/>
        <v>4934</v>
      </c>
      <c r="M103" s="3">
        <f t="shared" si="39"/>
        <v>0</v>
      </c>
      <c r="N103" s="3">
        <f t="shared" si="39"/>
        <v>0</v>
      </c>
      <c r="O103" s="3"/>
    </row>
    <row r="104" spans="1:15" ht="24.75" customHeight="1">
      <c r="A104" s="232"/>
      <c r="B104" s="316"/>
      <c r="C104" s="317"/>
      <c r="D104" s="318"/>
      <c r="E104" s="232"/>
      <c r="F104" s="81">
        <v>2014</v>
      </c>
      <c r="G104" s="3">
        <f t="shared" si="39"/>
        <v>71280</v>
      </c>
      <c r="H104" s="3">
        <f t="shared" si="39"/>
        <v>0</v>
      </c>
      <c r="I104" s="3">
        <f t="shared" si="39"/>
        <v>71280</v>
      </c>
      <c r="J104" s="3">
        <f t="shared" si="39"/>
        <v>0</v>
      </c>
      <c r="K104" s="3">
        <f t="shared" si="39"/>
        <v>0</v>
      </c>
      <c r="L104" s="3">
        <f t="shared" si="39"/>
        <v>0</v>
      </c>
      <c r="M104" s="3">
        <f t="shared" si="39"/>
        <v>0</v>
      </c>
      <c r="N104" s="3">
        <f t="shared" si="39"/>
        <v>0</v>
      </c>
      <c r="O104" s="3"/>
    </row>
    <row r="105" spans="1:15" ht="24.75" customHeight="1">
      <c r="A105" s="197"/>
      <c r="B105" s="316"/>
      <c r="C105" s="317"/>
      <c r="D105" s="318"/>
      <c r="E105" s="197"/>
      <c r="F105" s="81">
        <v>2015</v>
      </c>
      <c r="G105" s="3">
        <f t="shared" si="39"/>
        <v>0</v>
      </c>
      <c r="H105" s="3">
        <f t="shared" si="39"/>
        <v>0</v>
      </c>
      <c r="I105" s="3">
        <f t="shared" si="39"/>
        <v>0</v>
      </c>
      <c r="J105" s="3">
        <f t="shared" si="39"/>
        <v>0</v>
      </c>
      <c r="K105" s="3">
        <f t="shared" si="39"/>
        <v>0</v>
      </c>
      <c r="L105" s="3">
        <f t="shared" si="39"/>
        <v>0</v>
      </c>
      <c r="M105" s="3">
        <f t="shared" si="39"/>
        <v>0</v>
      </c>
      <c r="N105" s="3">
        <f t="shared" si="39"/>
        <v>0</v>
      </c>
      <c r="O105" s="3"/>
    </row>
    <row r="106" spans="1:15" ht="24.75" customHeight="1">
      <c r="A106" s="198"/>
      <c r="B106" s="205"/>
      <c r="C106" s="206"/>
      <c r="D106" s="207"/>
      <c r="E106" s="198"/>
      <c r="F106" s="127">
        <v>2016</v>
      </c>
      <c r="G106" s="3">
        <f t="shared" si="39"/>
        <v>0</v>
      </c>
      <c r="H106" s="3">
        <f t="shared" si="39"/>
        <v>0</v>
      </c>
      <c r="I106" s="3">
        <f t="shared" si="39"/>
        <v>0</v>
      </c>
      <c r="J106" s="3">
        <f t="shared" si="39"/>
        <v>0</v>
      </c>
      <c r="K106" s="3">
        <f t="shared" si="39"/>
        <v>0</v>
      </c>
      <c r="L106" s="3">
        <f t="shared" si="39"/>
        <v>0</v>
      </c>
      <c r="M106" s="3">
        <f t="shared" si="39"/>
        <v>0</v>
      </c>
      <c r="N106" s="3">
        <f t="shared" si="39"/>
        <v>0</v>
      </c>
      <c r="O106" s="3"/>
    </row>
    <row r="107" spans="1:15" ht="22.5" customHeight="1">
      <c r="A107" s="211" t="s">
        <v>171</v>
      </c>
      <c r="B107" s="199" t="s">
        <v>221</v>
      </c>
      <c r="C107" s="200"/>
      <c r="D107" s="201"/>
      <c r="E107" s="195" t="s">
        <v>217</v>
      </c>
      <c r="F107" s="75" t="s">
        <v>323</v>
      </c>
      <c r="G107" s="48">
        <f>SUM(G108:G111)</f>
        <v>6000</v>
      </c>
      <c r="H107" s="48">
        <f t="shared" ref="H107:N107" si="40">SUM(H108:H111)</f>
        <v>4934</v>
      </c>
      <c r="I107" s="48">
        <f t="shared" si="40"/>
        <v>0</v>
      </c>
      <c r="J107" s="48">
        <f t="shared" si="40"/>
        <v>0</v>
      </c>
      <c r="K107" s="48">
        <f t="shared" si="40"/>
        <v>6000</v>
      </c>
      <c r="L107" s="48">
        <f t="shared" si="40"/>
        <v>4934</v>
      </c>
      <c r="M107" s="48">
        <f t="shared" si="40"/>
        <v>0</v>
      </c>
      <c r="N107" s="48">
        <f t="shared" si="40"/>
        <v>0</v>
      </c>
      <c r="O107" s="48"/>
    </row>
    <row r="108" spans="1:15" ht="258.75" customHeight="1">
      <c r="A108" s="212"/>
      <c r="B108" s="202"/>
      <c r="C108" s="203"/>
      <c r="D108" s="204"/>
      <c r="E108" s="196"/>
      <c r="F108" s="75">
        <v>2013</v>
      </c>
      <c r="G108" s="7">
        <f t="shared" ref="G108:H111" si="41">I108+K108+M108</f>
        <v>6000</v>
      </c>
      <c r="H108" s="7">
        <f t="shared" si="41"/>
        <v>4934</v>
      </c>
      <c r="I108" s="7">
        <v>0</v>
      </c>
      <c r="J108" s="7">
        <v>0</v>
      </c>
      <c r="K108" s="7">
        <v>6000</v>
      </c>
      <c r="L108" s="7">
        <v>4934</v>
      </c>
      <c r="M108" s="7">
        <v>0</v>
      </c>
      <c r="N108" s="46">
        <v>0</v>
      </c>
      <c r="O108" s="20" t="s">
        <v>340</v>
      </c>
    </row>
    <row r="109" spans="1:15" ht="29.25" customHeight="1">
      <c r="A109" s="212"/>
      <c r="B109" s="202"/>
      <c r="C109" s="203"/>
      <c r="D109" s="204"/>
      <c r="E109" s="196"/>
      <c r="F109" s="75">
        <v>2014</v>
      </c>
      <c r="G109" s="7">
        <f t="shared" si="41"/>
        <v>0</v>
      </c>
      <c r="H109" s="7">
        <f t="shared" si="41"/>
        <v>0</v>
      </c>
      <c r="I109" s="48">
        <v>0</v>
      </c>
      <c r="J109" s="48">
        <v>0</v>
      </c>
      <c r="K109" s="48">
        <v>0</v>
      </c>
      <c r="L109" s="48">
        <v>0</v>
      </c>
      <c r="M109" s="48">
        <v>0</v>
      </c>
      <c r="N109" s="48">
        <v>0</v>
      </c>
      <c r="O109" s="48"/>
    </row>
    <row r="110" spans="1:15" ht="30" customHeight="1">
      <c r="A110" s="197"/>
      <c r="B110" s="202"/>
      <c r="C110" s="203"/>
      <c r="D110" s="204"/>
      <c r="E110" s="197"/>
      <c r="F110" s="75">
        <v>2015</v>
      </c>
      <c r="G110" s="7">
        <f t="shared" si="41"/>
        <v>0</v>
      </c>
      <c r="H110" s="7">
        <f t="shared" si="41"/>
        <v>0</v>
      </c>
      <c r="I110" s="48">
        <v>0</v>
      </c>
      <c r="J110" s="48">
        <v>0</v>
      </c>
      <c r="K110" s="48">
        <v>0</v>
      </c>
      <c r="L110" s="48">
        <v>0</v>
      </c>
      <c r="M110" s="48">
        <v>0</v>
      </c>
      <c r="N110" s="48">
        <v>0</v>
      </c>
      <c r="O110" s="48"/>
    </row>
    <row r="111" spans="1:15" ht="31.5" customHeight="1">
      <c r="A111" s="198"/>
      <c r="B111" s="205"/>
      <c r="C111" s="206"/>
      <c r="D111" s="207"/>
      <c r="E111" s="198"/>
      <c r="F111" s="188">
        <v>2016</v>
      </c>
      <c r="G111" s="7">
        <f t="shared" si="41"/>
        <v>0</v>
      </c>
      <c r="H111" s="7">
        <f t="shared" si="41"/>
        <v>0</v>
      </c>
      <c r="I111" s="3">
        <v>0</v>
      </c>
      <c r="J111" s="48">
        <v>0</v>
      </c>
      <c r="K111" s="48">
        <v>0</v>
      </c>
      <c r="L111" s="48">
        <v>0</v>
      </c>
      <c r="M111" s="48">
        <v>0</v>
      </c>
      <c r="N111" s="48">
        <v>0</v>
      </c>
      <c r="O111" s="48"/>
    </row>
    <row r="112" spans="1:15" ht="29.25" customHeight="1">
      <c r="A112" s="195" t="s">
        <v>222</v>
      </c>
      <c r="B112" s="199" t="s">
        <v>223</v>
      </c>
      <c r="C112" s="200"/>
      <c r="D112" s="201"/>
      <c r="E112" s="195" t="s">
        <v>201</v>
      </c>
      <c r="F112" s="75" t="s">
        <v>323</v>
      </c>
      <c r="G112" s="48">
        <f>SUM(G113:G116)</f>
        <v>71280</v>
      </c>
      <c r="H112" s="48">
        <f t="shared" ref="H112:N112" si="42">SUM(H113:H116)</f>
        <v>0</v>
      </c>
      <c r="I112" s="48">
        <f t="shared" si="42"/>
        <v>71280</v>
      </c>
      <c r="J112" s="48">
        <f t="shared" si="42"/>
        <v>0</v>
      </c>
      <c r="K112" s="48">
        <f t="shared" si="42"/>
        <v>0</v>
      </c>
      <c r="L112" s="48">
        <f t="shared" si="42"/>
        <v>0</v>
      </c>
      <c r="M112" s="48">
        <f t="shared" si="42"/>
        <v>0</v>
      </c>
      <c r="N112" s="48">
        <f t="shared" si="42"/>
        <v>0</v>
      </c>
      <c r="O112" s="48"/>
    </row>
    <row r="113" spans="1:15" ht="27.75" customHeight="1">
      <c r="A113" s="196"/>
      <c r="B113" s="202"/>
      <c r="C113" s="203"/>
      <c r="D113" s="204"/>
      <c r="E113" s="196"/>
      <c r="F113" s="75">
        <v>2013</v>
      </c>
      <c r="G113" s="7">
        <f>I113+K113+M113</f>
        <v>0</v>
      </c>
      <c r="H113" s="7">
        <f>J113+L113+N113</f>
        <v>0</v>
      </c>
      <c r="I113" s="48">
        <v>0</v>
      </c>
      <c r="J113" s="48">
        <v>0</v>
      </c>
      <c r="K113" s="48">
        <v>0</v>
      </c>
      <c r="L113" s="48">
        <v>0</v>
      </c>
      <c r="M113" s="48">
        <v>0</v>
      </c>
      <c r="N113" s="48">
        <v>0</v>
      </c>
      <c r="O113" s="75"/>
    </row>
    <row r="114" spans="1:15" ht="165.75" customHeight="1">
      <c r="A114" s="196"/>
      <c r="B114" s="202"/>
      <c r="C114" s="203"/>
      <c r="D114" s="204"/>
      <c r="E114" s="196"/>
      <c r="F114" s="75">
        <v>2014</v>
      </c>
      <c r="G114" s="7">
        <f>I114+K114+M114</f>
        <v>71280</v>
      </c>
      <c r="H114" s="7">
        <f>J114+L114+N114</f>
        <v>0</v>
      </c>
      <c r="I114" s="48">
        <v>71280</v>
      </c>
      <c r="J114" s="48">
        <v>0</v>
      </c>
      <c r="K114" s="75">
        <v>0</v>
      </c>
      <c r="L114" s="75">
        <v>0</v>
      </c>
      <c r="M114" s="75">
        <v>0</v>
      </c>
      <c r="N114" s="75">
        <v>0</v>
      </c>
      <c r="O114" s="19" t="s">
        <v>472</v>
      </c>
    </row>
    <row r="115" spans="1:15" ht="324" customHeight="1">
      <c r="A115" s="197"/>
      <c r="B115" s="202"/>
      <c r="C115" s="203"/>
      <c r="D115" s="204"/>
      <c r="E115" s="197"/>
      <c r="F115" s="75">
        <v>2015</v>
      </c>
      <c r="G115" s="75">
        <v>0</v>
      </c>
      <c r="H115" s="7">
        <f>J115+L115+N115</f>
        <v>0</v>
      </c>
      <c r="I115" s="7">
        <v>0</v>
      </c>
      <c r="J115" s="48">
        <v>0</v>
      </c>
      <c r="K115" s="48">
        <v>0</v>
      </c>
      <c r="L115" s="48">
        <v>0</v>
      </c>
      <c r="M115" s="75">
        <v>0</v>
      </c>
      <c r="N115" s="48">
        <v>0</v>
      </c>
      <c r="O115" s="85" t="s">
        <v>673</v>
      </c>
    </row>
    <row r="116" spans="1:15" ht="22.5" customHeight="1">
      <c r="A116" s="198"/>
      <c r="B116" s="205"/>
      <c r="C116" s="206"/>
      <c r="D116" s="207"/>
      <c r="E116" s="198"/>
      <c r="F116" s="128">
        <v>2016</v>
      </c>
      <c r="G116" s="105">
        <v>0</v>
      </c>
      <c r="H116" s="7">
        <f>J116+L116+N116</f>
        <v>0</v>
      </c>
      <c r="I116" s="7">
        <v>0</v>
      </c>
      <c r="J116" s="48">
        <v>0</v>
      </c>
      <c r="K116" s="48">
        <v>0</v>
      </c>
      <c r="L116" s="48">
        <v>0</v>
      </c>
      <c r="M116" s="128">
        <v>0</v>
      </c>
      <c r="N116" s="48">
        <v>0</v>
      </c>
      <c r="O116" s="85"/>
    </row>
    <row r="117" spans="1:15" ht="33" customHeight="1">
      <c r="A117" s="195"/>
      <c r="B117" s="233" t="s">
        <v>179</v>
      </c>
      <c r="C117" s="234"/>
      <c r="D117" s="235"/>
      <c r="E117" s="231"/>
      <c r="F117" s="81" t="s">
        <v>323</v>
      </c>
      <c r="G117" s="3">
        <f t="shared" ref="G117:N117" si="43">SUM(G118:G120)</f>
        <v>910685</v>
      </c>
      <c r="H117" s="3">
        <f t="shared" si="43"/>
        <v>227567.7</v>
      </c>
      <c r="I117" s="3">
        <f t="shared" si="43"/>
        <v>729109.8</v>
      </c>
      <c r="J117" s="3">
        <f t="shared" si="43"/>
        <v>158414.70000000001</v>
      </c>
      <c r="K117" s="3">
        <f t="shared" si="43"/>
        <v>8820</v>
      </c>
      <c r="L117" s="3">
        <f t="shared" si="43"/>
        <v>5973</v>
      </c>
      <c r="M117" s="3">
        <f t="shared" si="43"/>
        <v>172755.20000000001</v>
      </c>
      <c r="N117" s="3">
        <f t="shared" si="43"/>
        <v>63180</v>
      </c>
      <c r="O117" s="3"/>
    </row>
    <row r="118" spans="1:15" ht="38.25" customHeight="1">
      <c r="A118" s="196"/>
      <c r="B118" s="236"/>
      <c r="C118" s="237"/>
      <c r="D118" s="238"/>
      <c r="E118" s="232"/>
      <c r="F118" s="81">
        <v>2013</v>
      </c>
      <c r="G118" s="3">
        <f t="shared" ref="G118:N121" si="44">G12+G58+G78+G98+G103</f>
        <v>496048.8</v>
      </c>
      <c r="H118" s="3">
        <f t="shared" si="44"/>
        <v>224204</v>
      </c>
      <c r="I118" s="3">
        <f t="shared" si="44"/>
        <v>317108.8</v>
      </c>
      <c r="J118" s="3">
        <f t="shared" si="44"/>
        <v>155806</v>
      </c>
      <c r="K118" s="3">
        <f t="shared" si="44"/>
        <v>6940</v>
      </c>
      <c r="L118" s="3">
        <f t="shared" si="44"/>
        <v>5973</v>
      </c>
      <c r="M118" s="3">
        <f t="shared" si="44"/>
        <v>172000</v>
      </c>
      <c r="N118" s="3">
        <f t="shared" si="44"/>
        <v>62425</v>
      </c>
      <c r="O118" s="3"/>
    </row>
    <row r="119" spans="1:15" ht="36" customHeight="1">
      <c r="A119" s="196"/>
      <c r="B119" s="236"/>
      <c r="C119" s="237"/>
      <c r="D119" s="238"/>
      <c r="E119" s="232"/>
      <c r="F119" s="81">
        <v>2014</v>
      </c>
      <c r="G119" s="3">
        <f t="shared" si="44"/>
        <v>228702</v>
      </c>
      <c r="H119" s="3">
        <f t="shared" si="44"/>
        <v>2608.6999999999998</v>
      </c>
      <c r="I119" s="3">
        <f t="shared" si="44"/>
        <v>227762</v>
      </c>
      <c r="J119" s="3">
        <f t="shared" si="44"/>
        <v>2608.6999999999998</v>
      </c>
      <c r="K119" s="3">
        <f t="shared" si="44"/>
        <v>940</v>
      </c>
      <c r="L119" s="3">
        <f t="shared" si="44"/>
        <v>0</v>
      </c>
      <c r="M119" s="3">
        <f t="shared" si="44"/>
        <v>0</v>
      </c>
      <c r="N119" s="3">
        <f t="shared" si="44"/>
        <v>0</v>
      </c>
      <c r="O119" s="3"/>
    </row>
    <row r="120" spans="1:15" ht="37.5" customHeight="1">
      <c r="A120" s="196"/>
      <c r="B120" s="236"/>
      <c r="C120" s="237"/>
      <c r="D120" s="238"/>
      <c r="E120" s="232"/>
      <c r="F120" s="81">
        <v>2015</v>
      </c>
      <c r="G120" s="3">
        <f t="shared" si="44"/>
        <v>185934.2</v>
      </c>
      <c r="H120" s="3">
        <f t="shared" si="44"/>
        <v>755</v>
      </c>
      <c r="I120" s="3">
        <f t="shared" si="44"/>
        <v>184239</v>
      </c>
      <c r="J120" s="3">
        <f t="shared" si="44"/>
        <v>0</v>
      </c>
      <c r="K120" s="3">
        <f t="shared" si="44"/>
        <v>940</v>
      </c>
      <c r="L120" s="3">
        <f t="shared" si="44"/>
        <v>0</v>
      </c>
      <c r="M120" s="3">
        <f t="shared" si="44"/>
        <v>755.2</v>
      </c>
      <c r="N120" s="3">
        <f t="shared" si="44"/>
        <v>755</v>
      </c>
      <c r="O120" s="3"/>
    </row>
    <row r="121" spans="1:15" ht="37.5" customHeight="1">
      <c r="A121" s="198"/>
      <c r="B121" s="225"/>
      <c r="C121" s="226"/>
      <c r="D121" s="227"/>
      <c r="E121" s="198"/>
      <c r="F121" s="133">
        <v>2016</v>
      </c>
      <c r="G121" s="3">
        <f t="shared" si="44"/>
        <v>85240</v>
      </c>
      <c r="H121" s="3">
        <f t="shared" si="44"/>
        <v>0</v>
      </c>
      <c r="I121" s="3">
        <f t="shared" si="44"/>
        <v>84300</v>
      </c>
      <c r="J121" s="3">
        <f t="shared" si="44"/>
        <v>0</v>
      </c>
      <c r="K121" s="3">
        <f t="shared" si="44"/>
        <v>940</v>
      </c>
      <c r="L121" s="3">
        <f t="shared" si="44"/>
        <v>0</v>
      </c>
      <c r="M121" s="3">
        <f t="shared" si="44"/>
        <v>0</v>
      </c>
      <c r="N121" s="3">
        <f t="shared" si="44"/>
        <v>0</v>
      </c>
      <c r="O121" s="3"/>
    </row>
    <row r="122" spans="1:15" ht="41.25" customHeight="1">
      <c r="A122" s="307" t="s">
        <v>224</v>
      </c>
      <c r="B122" s="307"/>
      <c r="C122" s="307"/>
      <c r="D122" s="307"/>
      <c r="E122" s="307"/>
      <c r="F122" s="307"/>
      <c r="G122" s="307"/>
      <c r="H122" s="307"/>
      <c r="I122" s="307"/>
      <c r="J122" s="307"/>
      <c r="K122" s="307"/>
      <c r="L122" s="307"/>
      <c r="M122" s="307"/>
      <c r="N122" s="307"/>
      <c r="O122" s="307"/>
    </row>
    <row r="123" spans="1:15" ht="38.25" customHeight="1">
      <c r="A123" s="231" t="s">
        <v>225</v>
      </c>
      <c r="B123" s="233" t="s">
        <v>226</v>
      </c>
      <c r="C123" s="234"/>
      <c r="D123" s="235"/>
      <c r="E123" s="231"/>
      <c r="F123" s="81" t="s">
        <v>323</v>
      </c>
      <c r="G123" s="3">
        <f>SUM(G124:G127)</f>
        <v>682669.3</v>
      </c>
      <c r="H123" s="3">
        <f t="shared" ref="H123:N123" si="45">SUM(H124:H127)</f>
        <v>240691</v>
      </c>
      <c r="I123" s="3">
        <f t="shared" si="45"/>
        <v>552341</v>
      </c>
      <c r="J123" s="3">
        <f t="shared" si="45"/>
        <v>224773</v>
      </c>
      <c r="K123" s="3">
        <f t="shared" si="45"/>
        <v>130328.3</v>
      </c>
      <c r="L123" s="3">
        <f t="shared" si="45"/>
        <v>15918</v>
      </c>
      <c r="M123" s="3">
        <f t="shared" si="45"/>
        <v>0</v>
      </c>
      <c r="N123" s="3">
        <f t="shared" si="45"/>
        <v>0</v>
      </c>
      <c r="O123" s="3"/>
    </row>
    <row r="124" spans="1:15" ht="37.5" customHeight="1">
      <c r="A124" s="232"/>
      <c r="B124" s="236"/>
      <c r="C124" s="237"/>
      <c r="D124" s="238"/>
      <c r="E124" s="232"/>
      <c r="F124" s="81">
        <v>2013</v>
      </c>
      <c r="G124" s="3">
        <f t="shared" ref="G124:N124" si="46">G129+G138+G143+G151</f>
        <v>23629.3</v>
      </c>
      <c r="H124" s="3">
        <f t="shared" si="46"/>
        <v>22388</v>
      </c>
      <c r="I124" s="3">
        <f t="shared" si="46"/>
        <v>13985</v>
      </c>
      <c r="J124" s="3">
        <f t="shared" si="46"/>
        <v>19403</v>
      </c>
      <c r="K124" s="3">
        <f t="shared" si="46"/>
        <v>9644.2999999999993</v>
      </c>
      <c r="L124" s="3">
        <f t="shared" si="46"/>
        <v>2985</v>
      </c>
      <c r="M124" s="3">
        <f t="shared" si="46"/>
        <v>0</v>
      </c>
      <c r="N124" s="3">
        <f t="shared" si="46"/>
        <v>0</v>
      </c>
      <c r="O124" s="3"/>
    </row>
    <row r="125" spans="1:15" ht="34.5" customHeight="1">
      <c r="A125" s="232"/>
      <c r="B125" s="236"/>
      <c r="C125" s="237"/>
      <c r="D125" s="238"/>
      <c r="E125" s="232"/>
      <c r="F125" s="81">
        <v>2014</v>
      </c>
      <c r="G125" s="3">
        <f t="shared" ref="G125:N125" si="47">G131+G139+G144+G152</f>
        <v>222200</v>
      </c>
      <c r="H125" s="3">
        <f t="shared" si="47"/>
        <v>1500</v>
      </c>
      <c r="I125" s="3">
        <f t="shared" si="47"/>
        <v>189924</v>
      </c>
      <c r="J125" s="3">
        <f t="shared" si="47"/>
        <v>1500</v>
      </c>
      <c r="K125" s="3">
        <f t="shared" si="47"/>
        <v>32276</v>
      </c>
      <c r="L125" s="3">
        <f t="shared" si="47"/>
        <v>0</v>
      </c>
      <c r="M125" s="3">
        <f t="shared" si="47"/>
        <v>0</v>
      </c>
      <c r="N125" s="3">
        <f t="shared" si="47"/>
        <v>0</v>
      </c>
      <c r="O125" s="3"/>
    </row>
    <row r="126" spans="1:15" ht="36.75" customHeight="1">
      <c r="A126" s="197"/>
      <c r="B126" s="222"/>
      <c r="C126" s="223"/>
      <c r="D126" s="224"/>
      <c r="E126" s="197"/>
      <c r="F126" s="81">
        <v>2015</v>
      </c>
      <c r="G126" s="3">
        <f t="shared" ref="G126:N127" si="48">G132+G140+G146+G153</f>
        <v>417840</v>
      </c>
      <c r="H126" s="3">
        <f t="shared" si="48"/>
        <v>216803</v>
      </c>
      <c r="I126" s="3">
        <f t="shared" si="48"/>
        <v>348432</v>
      </c>
      <c r="J126" s="3">
        <f t="shared" si="48"/>
        <v>203870</v>
      </c>
      <c r="K126" s="3">
        <f t="shared" si="48"/>
        <v>69408</v>
      </c>
      <c r="L126" s="3">
        <f t="shared" si="48"/>
        <v>12933</v>
      </c>
      <c r="M126" s="3">
        <f t="shared" si="48"/>
        <v>0</v>
      </c>
      <c r="N126" s="3">
        <f t="shared" si="48"/>
        <v>0</v>
      </c>
      <c r="O126" s="3"/>
    </row>
    <row r="127" spans="1:15" ht="36.75" customHeight="1">
      <c r="A127" s="198"/>
      <c r="B127" s="225"/>
      <c r="C127" s="226"/>
      <c r="D127" s="227"/>
      <c r="E127" s="198"/>
      <c r="F127" s="185">
        <v>2016</v>
      </c>
      <c r="G127" s="3">
        <f t="shared" si="48"/>
        <v>19000</v>
      </c>
      <c r="H127" s="3">
        <f t="shared" si="48"/>
        <v>0</v>
      </c>
      <c r="I127" s="3">
        <f t="shared" si="48"/>
        <v>0</v>
      </c>
      <c r="J127" s="3">
        <f t="shared" si="48"/>
        <v>0</v>
      </c>
      <c r="K127" s="3">
        <f t="shared" si="48"/>
        <v>19000</v>
      </c>
      <c r="L127" s="3">
        <f t="shared" si="48"/>
        <v>0</v>
      </c>
      <c r="M127" s="3">
        <f t="shared" si="48"/>
        <v>0</v>
      </c>
      <c r="N127" s="3">
        <f t="shared" si="48"/>
        <v>0</v>
      </c>
      <c r="O127" s="3"/>
    </row>
    <row r="128" spans="1:15" ht="34.5" customHeight="1">
      <c r="A128" s="195" t="s">
        <v>227</v>
      </c>
      <c r="B128" s="208" t="s">
        <v>510</v>
      </c>
      <c r="C128" s="213"/>
      <c r="D128" s="214"/>
      <c r="E128" s="195" t="s">
        <v>25</v>
      </c>
      <c r="F128" s="75" t="s">
        <v>323</v>
      </c>
      <c r="G128" s="48">
        <f>G129+G131+G132+G133</f>
        <v>66129.3</v>
      </c>
      <c r="H128" s="48">
        <f t="shared" ref="H128:N128" si="49">H129+H131+H132+H133</f>
        <v>25603</v>
      </c>
      <c r="I128" s="48">
        <f t="shared" si="49"/>
        <v>13985</v>
      </c>
      <c r="J128" s="48">
        <f t="shared" si="49"/>
        <v>20903</v>
      </c>
      <c r="K128" s="48">
        <f t="shared" si="49"/>
        <v>52144.3</v>
      </c>
      <c r="L128" s="48">
        <f t="shared" si="49"/>
        <v>4700</v>
      </c>
      <c r="M128" s="48">
        <f t="shared" si="49"/>
        <v>0</v>
      </c>
      <c r="N128" s="48">
        <f t="shared" si="49"/>
        <v>0</v>
      </c>
      <c r="O128" s="20"/>
    </row>
    <row r="129" spans="1:15" ht="367.5" customHeight="1">
      <c r="A129" s="252"/>
      <c r="B129" s="308"/>
      <c r="C129" s="309"/>
      <c r="D129" s="310"/>
      <c r="E129" s="252"/>
      <c r="F129" s="75">
        <v>2013</v>
      </c>
      <c r="G129" s="7">
        <f t="shared" ref="G129:H136" si="50">I129+K129+M129</f>
        <v>21129.3</v>
      </c>
      <c r="H129" s="48">
        <f t="shared" si="50"/>
        <v>21900</v>
      </c>
      <c r="I129" s="7">
        <v>13985</v>
      </c>
      <c r="J129" s="7">
        <v>19403</v>
      </c>
      <c r="K129" s="7">
        <v>7144.3</v>
      </c>
      <c r="L129" s="7">
        <v>2497</v>
      </c>
      <c r="M129" s="7">
        <v>0</v>
      </c>
      <c r="N129" s="46">
        <v>0</v>
      </c>
      <c r="O129" s="20" t="s">
        <v>511</v>
      </c>
    </row>
    <row r="130" spans="1:15" ht="333.75" customHeight="1">
      <c r="A130" s="38"/>
      <c r="B130" s="216" t="s">
        <v>512</v>
      </c>
      <c r="C130" s="311"/>
      <c r="D130" s="312"/>
      <c r="E130" s="69"/>
      <c r="F130" s="69">
        <v>2013</v>
      </c>
      <c r="G130" s="7">
        <f t="shared" si="50"/>
        <v>21129.3</v>
      </c>
      <c r="H130" s="48">
        <f t="shared" si="50"/>
        <v>21570.7</v>
      </c>
      <c r="I130" s="7">
        <v>13985</v>
      </c>
      <c r="J130" s="7">
        <v>19073.7</v>
      </c>
      <c r="K130" s="7">
        <v>7144.3</v>
      </c>
      <c r="L130" s="7">
        <v>2497</v>
      </c>
      <c r="M130" s="7">
        <v>0</v>
      </c>
      <c r="N130" s="46">
        <v>0</v>
      </c>
      <c r="O130" s="20" t="s">
        <v>513</v>
      </c>
    </row>
    <row r="131" spans="1:15" ht="32.25" customHeight="1">
      <c r="A131" s="301"/>
      <c r="B131" s="208" t="s">
        <v>510</v>
      </c>
      <c r="C131" s="213"/>
      <c r="D131" s="214"/>
      <c r="E131" s="69"/>
      <c r="F131" s="75">
        <v>2014</v>
      </c>
      <c r="G131" s="7">
        <f t="shared" si="50"/>
        <v>8000</v>
      </c>
      <c r="H131" s="48">
        <f t="shared" si="50"/>
        <v>1500</v>
      </c>
      <c r="I131" s="48">
        <v>0</v>
      </c>
      <c r="J131" s="48">
        <v>1500</v>
      </c>
      <c r="K131" s="48">
        <v>8000</v>
      </c>
      <c r="L131" s="48">
        <v>0</v>
      </c>
      <c r="M131" s="48">
        <v>0</v>
      </c>
      <c r="N131" s="48">
        <v>0</v>
      </c>
      <c r="O131" s="19"/>
    </row>
    <row r="132" spans="1:15" ht="359.25" customHeight="1">
      <c r="A132" s="197"/>
      <c r="B132" s="222"/>
      <c r="C132" s="223"/>
      <c r="D132" s="224"/>
      <c r="E132" s="195"/>
      <c r="F132" s="75">
        <v>2015</v>
      </c>
      <c r="G132" s="7">
        <f t="shared" si="50"/>
        <v>18000</v>
      </c>
      <c r="H132" s="48">
        <f t="shared" si="50"/>
        <v>2203</v>
      </c>
      <c r="I132" s="48">
        <v>0</v>
      </c>
      <c r="J132" s="48">
        <v>0</v>
      </c>
      <c r="K132" s="48">
        <v>18000</v>
      </c>
      <c r="L132" s="48">
        <v>2203</v>
      </c>
      <c r="M132" s="48">
        <v>0</v>
      </c>
      <c r="N132" s="48">
        <v>0</v>
      </c>
      <c r="O132" s="19" t="s">
        <v>611</v>
      </c>
    </row>
    <row r="133" spans="1:15" ht="139.5" customHeight="1">
      <c r="A133" s="198"/>
      <c r="B133" s="225"/>
      <c r="C133" s="226"/>
      <c r="D133" s="227"/>
      <c r="E133" s="198"/>
      <c r="F133" s="172">
        <v>2016</v>
      </c>
      <c r="G133" s="7">
        <f t="shared" si="50"/>
        <v>19000</v>
      </c>
      <c r="H133" s="48">
        <f t="shared" si="50"/>
        <v>0</v>
      </c>
      <c r="I133" s="48">
        <v>0</v>
      </c>
      <c r="J133" s="48">
        <v>0</v>
      </c>
      <c r="K133" s="48">
        <v>19000</v>
      </c>
      <c r="L133" s="48">
        <v>0</v>
      </c>
      <c r="M133" s="48">
        <v>0</v>
      </c>
      <c r="N133" s="48">
        <v>0</v>
      </c>
      <c r="O133" s="19" t="s">
        <v>728</v>
      </c>
    </row>
    <row r="134" spans="1:15" ht="38.25" customHeight="1">
      <c r="A134" s="68"/>
      <c r="B134" s="347" t="s">
        <v>514</v>
      </c>
      <c r="C134" s="348"/>
      <c r="D134" s="349"/>
      <c r="E134" s="69"/>
      <c r="F134" s="75"/>
      <c r="G134" s="7"/>
      <c r="H134" s="48"/>
      <c r="I134" s="48"/>
      <c r="J134" s="48"/>
      <c r="K134" s="48"/>
      <c r="L134" s="48"/>
      <c r="M134" s="48"/>
      <c r="N134" s="48"/>
      <c r="O134" s="19"/>
    </row>
    <row r="135" spans="1:15" ht="162" customHeight="1">
      <c r="A135" s="125"/>
      <c r="B135" s="208" t="s">
        <v>515</v>
      </c>
      <c r="C135" s="213"/>
      <c r="D135" s="214"/>
      <c r="E135" s="121" t="s">
        <v>516</v>
      </c>
      <c r="F135" s="121">
        <v>2015</v>
      </c>
      <c r="G135" s="7">
        <f t="shared" si="50"/>
        <v>0</v>
      </c>
      <c r="H135" s="7">
        <f t="shared" si="50"/>
        <v>2202.8000000000002</v>
      </c>
      <c r="I135" s="7">
        <v>0</v>
      </c>
      <c r="J135" s="7">
        <v>0</v>
      </c>
      <c r="K135" s="7">
        <v>0</v>
      </c>
      <c r="L135" s="7">
        <v>2202.8000000000002</v>
      </c>
      <c r="M135" s="7">
        <v>0</v>
      </c>
      <c r="N135" s="7">
        <v>0</v>
      </c>
      <c r="O135" s="52" t="s">
        <v>612</v>
      </c>
    </row>
    <row r="136" spans="1:15" ht="150" customHeight="1">
      <c r="A136" s="124"/>
      <c r="B136" s="208" t="s">
        <v>691</v>
      </c>
      <c r="C136" s="213"/>
      <c r="D136" s="214"/>
      <c r="E136" s="170" t="s">
        <v>692</v>
      </c>
      <c r="F136" s="172">
        <v>2016</v>
      </c>
      <c r="G136" s="7">
        <f t="shared" si="50"/>
        <v>7415.8</v>
      </c>
      <c r="H136" s="7">
        <f t="shared" si="50"/>
        <v>0</v>
      </c>
      <c r="I136" s="48">
        <v>0</v>
      </c>
      <c r="J136" s="48">
        <v>0</v>
      </c>
      <c r="K136" s="48">
        <v>7415.8</v>
      </c>
      <c r="L136" s="48">
        <v>0</v>
      </c>
      <c r="M136" s="48">
        <v>0</v>
      </c>
      <c r="N136" s="48">
        <v>0</v>
      </c>
      <c r="O136" s="19" t="s">
        <v>729</v>
      </c>
    </row>
    <row r="137" spans="1:15" ht="23.25" customHeight="1">
      <c r="A137" s="353" t="s">
        <v>228</v>
      </c>
      <c r="B137" s="254" t="s">
        <v>229</v>
      </c>
      <c r="C137" s="254"/>
      <c r="D137" s="254"/>
      <c r="E137" s="353" t="s">
        <v>230</v>
      </c>
      <c r="F137" s="126" t="s">
        <v>323</v>
      </c>
      <c r="G137" s="48">
        <f>SUM(G138:G141)</f>
        <v>2500</v>
      </c>
      <c r="H137" s="48">
        <f t="shared" ref="H137:N137" si="51">SUM(H138:H141)</f>
        <v>488</v>
      </c>
      <c r="I137" s="48">
        <f t="shared" si="51"/>
        <v>0</v>
      </c>
      <c r="J137" s="48">
        <f t="shared" si="51"/>
        <v>0</v>
      </c>
      <c r="K137" s="48">
        <f t="shared" si="51"/>
        <v>2500</v>
      </c>
      <c r="L137" s="48">
        <f t="shared" si="51"/>
        <v>488</v>
      </c>
      <c r="M137" s="48">
        <f t="shared" si="51"/>
        <v>0</v>
      </c>
      <c r="N137" s="48">
        <f t="shared" si="51"/>
        <v>0</v>
      </c>
      <c r="O137" s="48"/>
    </row>
    <row r="138" spans="1:15" ht="123.75" customHeight="1">
      <c r="A138" s="353"/>
      <c r="B138" s="254"/>
      <c r="C138" s="254"/>
      <c r="D138" s="254"/>
      <c r="E138" s="353"/>
      <c r="F138" s="126">
        <v>2013</v>
      </c>
      <c r="G138" s="7">
        <f t="shared" ref="G138:H141" si="52">I138+K138+M138</f>
        <v>2500</v>
      </c>
      <c r="H138" s="48">
        <f t="shared" si="52"/>
        <v>488</v>
      </c>
      <c r="I138" s="69">
        <v>0</v>
      </c>
      <c r="J138" s="69">
        <v>0</v>
      </c>
      <c r="K138" s="69">
        <v>2500</v>
      </c>
      <c r="L138" s="69">
        <v>488</v>
      </c>
      <c r="M138" s="69">
        <v>0</v>
      </c>
      <c r="N138" s="69">
        <v>0</v>
      </c>
      <c r="O138" s="22" t="s">
        <v>473</v>
      </c>
    </row>
    <row r="139" spans="1:15" ht="39.75" customHeight="1">
      <c r="A139" s="353"/>
      <c r="B139" s="254"/>
      <c r="C139" s="254"/>
      <c r="D139" s="254"/>
      <c r="E139" s="353"/>
      <c r="F139" s="126">
        <v>2014</v>
      </c>
      <c r="G139" s="7">
        <f t="shared" si="52"/>
        <v>0</v>
      </c>
      <c r="H139" s="48">
        <f t="shared" si="52"/>
        <v>0</v>
      </c>
      <c r="I139" s="75">
        <v>0</v>
      </c>
      <c r="J139" s="75">
        <v>0</v>
      </c>
      <c r="K139" s="75">
        <v>0</v>
      </c>
      <c r="L139" s="75">
        <v>0</v>
      </c>
      <c r="M139" s="75">
        <v>0</v>
      </c>
      <c r="N139" s="75">
        <v>0</v>
      </c>
      <c r="O139" s="139" t="s">
        <v>517</v>
      </c>
    </row>
    <row r="140" spans="1:15" ht="39" customHeight="1">
      <c r="A140" s="278"/>
      <c r="B140" s="279"/>
      <c r="C140" s="279"/>
      <c r="D140" s="279"/>
      <c r="E140" s="278"/>
      <c r="F140" s="126">
        <v>2015</v>
      </c>
      <c r="G140" s="7">
        <f t="shared" si="52"/>
        <v>0</v>
      </c>
      <c r="H140" s="48">
        <f t="shared" si="52"/>
        <v>0</v>
      </c>
      <c r="I140" s="75">
        <v>0</v>
      </c>
      <c r="J140" s="75">
        <v>0</v>
      </c>
      <c r="K140" s="75">
        <v>0</v>
      </c>
      <c r="L140" s="75">
        <v>0</v>
      </c>
      <c r="M140" s="75">
        <v>0</v>
      </c>
      <c r="N140" s="75">
        <v>0</v>
      </c>
      <c r="O140" s="82" t="s">
        <v>517</v>
      </c>
    </row>
    <row r="141" spans="1:15" ht="39" customHeight="1">
      <c r="A141" s="271"/>
      <c r="B141" s="275"/>
      <c r="C141" s="275"/>
      <c r="D141" s="275"/>
      <c r="E141" s="271"/>
      <c r="F141" s="138">
        <v>2016</v>
      </c>
      <c r="G141" s="7">
        <f t="shared" si="52"/>
        <v>0</v>
      </c>
      <c r="H141" s="48">
        <f t="shared" si="52"/>
        <v>0</v>
      </c>
      <c r="I141" s="126">
        <v>0</v>
      </c>
      <c r="J141" s="138">
        <v>0</v>
      </c>
      <c r="K141" s="138">
        <v>0</v>
      </c>
      <c r="L141" s="138">
        <v>0</v>
      </c>
      <c r="M141" s="138">
        <v>0</v>
      </c>
      <c r="N141" s="138">
        <v>0</v>
      </c>
      <c r="O141" s="139" t="s">
        <v>517</v>
      </c>
    </row>
    <row r="142" spans="1:15" ht="36" customHeight="1">
      <c r="A142" s="353" t="s">
        <v>231</v>
      </c>
      <c r="B142" s="208" t="s">
        <v>232</v>
      </c>
      <c r="C142" s="213"/>
      <c r="D142" s="214"/>
      <c r="E142" s="353" t="s">
        <v>233</v>
      </c>
      <c r="F142" s="75" t="s">
        <v>323</v>
      </c>
      <c r="G142" s="48">
        <f>G143+G144+G146+G147</f>
        <v>542640</v>
      </c>
      <c r="H142" s="48">
        <f t="shared" ref="H142:N142" si="53">H143+H144+H146+H147</f>
        <v>214600</v>
      </c>
      <c r="I142" s="48">
        <f t="shared" si="53"/>
        <v>488376</v>
      </c>
      <c r="J142" s="48">
        <f t="shared" si="53"/>
        <v>203870</v>
      </c>
      <c r="K142" s="48">
        <f t="shared" si="53"/>
        <v>54264</v>
      </c>
      <c r="L142" s="48">
        <f t="shared" si="53"/>
        <v>10730</v>
      </c>
      <c r="M142" s="48">
        <f t="shared" si="53"/>
        <v>0</v>
      </c>
      <c r="N142" s="48">
        <f t="shared" si="53"/>
        <v>0</v>
      </c>
      <c r="O142" s="48"/>
    </row>
    <row r="143" spans="1:15" ht="30.75" customHeight="1">
      <c r="A143" s="353"/>
      <c r="B143" s="219"/>
      <c r="C143" s="220"/>
      <c r="D143" s="221"/>
      <c r="E143" s="353"/>
      <c r="F143" s="75">
        <v>2013</v>
      </c>
      <c r="G143" s="7">
        <f t="shared" ref="G143:H147" si="54">I143+K143+M143</f>
        <v>0</v>
      </c>
      <c r="H143" s="48">
        <f t="shared" si="54"/>
        <v>0</v>
      </c>
      <c r="I143" s="48">
        <v>0</v>
      </c>
      <c r="J143" s="48">
        <v>0</v>
      </c>
      <c r="K143" s="48">
        <v>0</v>
      </c>
      <c r="L143" s="48">
        <v>0</v>
      </c>
      <c r="M143" s="48">
        <v>0</v>
      </c>
      <c r="N143" s="48">
        <v>0</v>
      </c>
      <c r="O143" s="48"/>
    </row>
    <row r="144" spans="1:15" ht="226.5" customHeight="1">
      <c r="A144" s="353"/>
      <c r="B144" s="308"/>
      <c r="C144" s="309"/>
      <c r="D144" s="310"/>
      <c r="E144" s="353"/>
      <c r="F144" s="75">
        <v>2014</v>
      </c>
      <c r="G144" s="7">
        <f t="shared" si="54"/>
        <v>199920</v>
      </c>
      <c r="H144" s="48">
        <f t="shared" si="54"/>
        <v>0</v>
      </c>
      <c r="I144" s="48">
        <v>179928</v>
      </c>
      <c r="J144" s="48">
        <v>0</v>
      </c>
      <c r="K144" s="48">
        <v>19992</v>
      </c>
      <c r="L144" s="48">
        <v>0</v>
      </c>
      <c r="M144" s="48">
        <v>0</v>
      </c>
      <c r="N144" s="48">
        <v>0</v>
      </c>
      <c r="O144" s="19" t="s">
        <v>474</v>
      </c>
    </row>
    <row r="145" spans="1:15" ht="318" customHeight="1">
      <c r="A145" s="75"/>
      <c r="B145" s="216" t="s">
        <v>518</v>
      </c>
      <c r="C145" s="311"/>
      <c r="D145" s="312"/>
      <c r="E145" s="75" t="s">
        <v>57</v>
      </c>
      <c r="F145" s="75">
        <v>2014</v>
      </c>
      <c r="G145" s="7">
        <f t="shared" si="54"/>
        <v>199920</v>
      </c>
      <c r="H145" s="48">
        <f t="shared" si="54"/>
        <v>0</v>
      </c>
      <c r="I145" s="48">
        <v>179928</v>
      </c>
      <c r="J145" s="48">
        <v>0</v>
      </c>
      <c r="K145" s="48">
        <v>19992</v>
      </c>
      <c r="L145" s="48">
        <v>0</v>
      </c>
      <c r="M145" s="48">
        <v>0</v>
      </c>
      <c r="N145" s="48">
        <v>0</v>
      </c>
      <c r="O145" s="19" t="s">
        <v>668</v>
      </c>
    </row>
    <row r="146" spans="1:15" ht="129.75" customHeight="1">
      <c r="A146" s="195"/>
      <c r="B146" s="208" t="s">
        <v>519</v>
      </c>
      <c r="C146" s="354"/>
      <c r="D146" s="355"/>
      <c r="E146" s="195"/>
      <c r="F146" s="75">
        <v>2015</v>
      </c>
      <c r="G146" s="7">
        <f t="shared" si="54"/>
        <v>342720</v>
      </c>
      <c r="H146" s="48">
        <f t="shared" si="54"/>
        <v>214600</v>
      </c>
      <c r="I146" s="48">
        <v>308448</v>
      </c>
      <c r="J146" s="48">
        <v>203870</v>
      </c>
      <c r="K146" s="48">
        <v>34272</v>
      </c>
      <c r="L146" s="48">
        <v>10730</v>
      </c>
      <c r="M146" s="48">
        <v>0</v>
      </c>
      <c r="N146" s="48">
        <v>0</v>
      </c>
      <c r="O146" s="19" t="s">
        <v>806</v>
      </c>
    </row>
    <row r="147" spans="1:15" ht="223.5" customHeight="1">
      <c r="A147" s="198"/>
      <c r="B147" s="225"/>
      <c r="C147" s="226"/>
      <c r="D147" s="227"/>
      <c r="E147" s="198"/>
      <c r="F147" s="172">
        <v>2016</v>
      </c>
      <c r="G147" s="7">
        <f t="shared" si="54"/>
        <v>0</v>
      </c>
      <c r="H147" s="48">
        <f t="shared" si="54"/>
        <v>0</v>
      </c>
      <c r="I147" s="48">
        <v>0</v>
      </c>
      <c r="J147" s="48">
        <v>0</v>
      </c>
      <c r="K147" s="48">
        <v>0</v>
      </c>
      <c r="L147" s="48">
        <v>0</v>
      </c>
      <c r="M147" s="48">
        <v>0</v>
      </c>
      <c r="N147" s="48">
        <v>0</v>
      </c>
      <c r="O147" s="19" t="s">
        <v>807</v>
      </c>
    </row>
    <row r="148" spans="1:15" ht="41.25" customHeight="1">
      <c r="A148" s="75"/>
      <c r="B148" s="347" t="s">
        <v>514</v>
      </c>
      <c r="C148" s="348"/>
      <c r="D148" s="349"/>
      <c r="E148" s="75"/>
      <c r="F148" s="75"/>
      <c r="G148" s="7"/>
      <c r="H148" s="48"/>
      <c r="I148" s="48"/>
      <c r="J148" s="48"/>
      <c r="K148" s="48"/>
      <c r="L148" s="48"/>
      <c r="M148" s="48"/>
      <c r="N148" s="48"/>
      <c r="O148" s="19"/>
    </row>
    <row r="149" spans="1:15" ht="256.5" customHeight="1">
      <c r="A149" s="75"/>
      <c r="B149" s="216" t="s">
        <v>519</v>
      </c>
      <c r="C149" s="311"/>
      <c r="D149" s="312"/>
      <c r="E149" s="75" t="s">
        <v>520</v>
      </c>
      <c r="F149" s="75">
        <v>2015</v>
      </c>
      <c r="G149" s="7">
        <f t="shared" ref="G149:H154" si="55">I149+K149+M149</f>
        <v>342720</v>
      </c>
      <c r="H149" s="48">
        <f t="shared" si="55"/>
        <v>214600</v>
      </c>
      <c r="I149" s="48">
        <v>308448</v>
      </c>
      <c r="J149" s="48">
        <v>203870</v>
      </c>
      <c r="K149" s="48">
        <v>34272</v>
      </c>
      <c r="L149" s="48">
        <v>10730</v>
      </c>
      <c r="M149" s="48">
        <v>0</v>
      </c>
      <c r="N149" s="48">
        <v>0</v>
      </c>
      <c r="O149" s="19" t="s">
        <v>808</v>
      </c>
    </row>
    <row r="150" spans="1:15" ht="30" customHeight="1">
      <c r="A150" s="195" t="s">
        <v>234</v>
      </c>
      <c r="B150" s="208" t="s">
        <v>235</v>
      </c>
      <c r="C150" s="213"/>
      <c r="D150" s="214"/>
      <c r="E150" s="195" t="s">
        <v>236</v>
      </c>
      <c r="F150" s="75" t="s">
        <v>323</v>
      </c>
      <c r="G150" s="48">
        <f>SUM(G151:G154)</f>
        <v>71400</v>
      </c>
      <c r="H150" s="48">
        <f t="shared" ref="H150:N150" si="56">SUM(H151:H154)</f>
        <v>0</v>
      </c>
      <c r="I150" s="48">
        <f t="shared" si="56"/>
        <v>49980</v>
      </c>
      <c r="J150" s="48">
        <f t="shared" si="56"/>
        <v>0</v>
      </c>
      <c r="K150" s="48">
        <f t="shared" si="56"/>
        <v>21420</v>
      </c>
      <c r="L150" s="48">
        <f t="shared" si="56"/>
        <v>0</v>
      </c>
      <c r="M150" s="48">
        <f t="shared" si="56"/>
        <v>0</v>
      </c>
      <c r="N150" s="48">
        <f t="shared" si="56"/>
        <v>0</v>
      </c>
      <c r="O150" s="48"/>
    </row>
    <row r="151" spans="1:15" ht="32.25" customHeight="1">
      <c r="A151" s="196"/>
      <c r="B151" s="219"/>
      <c r="C151" s="220"/>
      <c r="D151" s="221"/>
      <c r="E151" s="196"/>
      <c r="F151" s="75">
        <v>2013</v>
      </c>
      <c r="G151" s="7">
        <f t="shared" si="55"/>
        <v>0</v>
      </c>
      <c r="H151" s="48">
        <f t="shared" si="55"/>
        <v>0</v>
      </c>
      <c r="I151" s="48">
        <v>0</v>
      </c>
      <c r="J151" s="48">
        <v>0</v>
      </c>
      <c r="K151" s="48">
        <v>0</v>
      </c>
      <c r="L151" s="48">
        <v>0</v>
      </c>
      <c r="M151" s="48">
        <v>0</v>
      </c>
      <c r="N151" s="48">
        <v>0</v>
      </c>
      <c r="O151" s="48"/>
    </row>
    <row r="152" spans="1:15" ht="70.5" customHeight="1">
      <c r="A152" s="196"/>
      <c r="B152" s="219"/>
      <c r="C152" s="220"/>
      <c r="D152" s="221"/>
      <c r="E152" s="196"/>
      <c r="F152" s="75">
        <v>2014</v>
      </c>
      <c r="G152" s="7">
        <f t="shared" si="55"/>
        <v>14280</v>
      </c>
      <c r="H152" s="48">
        <f t="shared" si="55"/>
        <v>0</v>
      </c>
      <c r="I152" s="48">
        <v>9996</v>
      </c>
      <c r="J152" s="48">
        <v>0</v>
      </c>
      <c r="K152" s="48">
        <v>4284</v>
      </c>
      <c r="L152" s="48">
        <v>0</v>
      </c>
      <c r="M152" s="48">
        <v>0</v>
      </c>
      <c r="N152" s="48">
        <v>0</v>
      </c>
      <c r="O152" s="19" t="s">
        <v>475</v>
      </c>
    </row>
    <row r="153" spans="1:15" ht="180" customHeight="1">
      <c r="A153" s="196"/>
      <c r="B153" s="219"/>
      <c r="C153" s="220"/>
      <c r="D153" s="221"/>
      <c r="E153" s="196"/>
      <c r="F153" s="75">
        <v>2015</v>
      </c>
      <c r="G153" s="7">
        <f t="shared" si="55"/>
        <v>57120</v>
      </c>
      <c r="H153" s="48">
        <f t="shared" si="55"/>
        <v>0</v>
      </c>
      <c r="I153" s="48">
        <v>39984</v>
      </c>
      <c r="J153" s="48">
        <v>0</v>
      </c>
      <c r="K153" s="48">
        <v>17136</v>
      </c>
      <c r="L153" s="48">
        <v>0</v>
      </c>
      <c r="M153" s="48">
        <v>0</v>
      </c>
      <c r="N153" s="48">
        <v>0</v>
      </c>
      <c r="O153" s="19" t="s">
        <v>521</v>
      </c>
    </row>
    <row r="154" spans="1:15" ht="86.25" customHeight="1">
      <c r="A154" s="198"/>
      <c r="B154" s="225"/>
      <c r="C154" s="226"/>
      <c r="D154" s="227"/>
      <c r="E154" s="198"/>
      <c r="F154" s="172">
        <v>2016</v>
      </c>
      <c r="G154" s="7">
        <f t="shared" si="55"/>
        <v>0</v>
      </c>
      <c r="H154" s="48">
        <f t="shared" si="55"/>
        <v>0</v>
      </c>
      <c r="I154" s="48">
        <v>0</v>
      </c>
      <c r="J154" s="48">
        <v>0</v>
      </c>
      <c r="K154" s="48">
        <v>0</v>
      </c>
      <c r="L154" s="48">
        <v>0</v>
      </c>
      <c r="M154" s="48">
        <v>0</v>
      </c>
      <c r="N154" s="48">
        <v>0</v>
      </c>
      <c r="O154" s="19" t="s">
        <v>809</v>
      </c>
    </row>
    <row r="155" spans="1:15" ht="38.25" customHeight="1">
      <c r="A155" s="69"/>
      <c r="B155" s="347" t="s">
        <v>514</v>
      </c>
      <c r="C155" s="348"/>
      <c r="D155" s="349"/>
      <c r="E155" s="69"/>
      <c r="F155" s="75"/>
      <c r="G155" s="7"/>
      <c r="H155" s="48"/>
      <c r="I155" s="48"/>
      <c r="J155" s="48"/>
      <c r="K155" s="48"/>
      <c r="L155" s="48"/>
      <c r="M155" s="48"/>
      <c r="N155" s="48"/>
      <c r="O155" s="19"/>
    </row>
    <row r="156" spans="1:15" ht="213.75" customHeight="1">
      <c r="A156" s="195"/>
      <c r="B156" s="208" t="s">
        <v>522</v>
      </c>
      <c r="C156" s="209"/>
      <c r="D156" s="210"/>
      <c r="E156" s="195" t="s">
        <v>523</v>
      </c>
      <c r="F156" s="75">
        <v>2015</v>
      </c>
      <c r="G156" s="7">
        <f>I156+K156+M156</f>
        <v>4057</v>
      </c>
      <c r="H156" s="48">
        <f>J156+L156+N156</f>
        <v>0</v>
      </c>
      <c r="I156" s="48">
        <v>0</v>
      </c>
      <c r="J156" s="48">
        <v>0</v>
      </c>
      <c r="K156" s="48">
        <v>4057</v>
      </c>
      <c r="L156" s="48">
        <v>0</v>
      </c>
      <c r="M156" s="48">
        <v>0</v>
      </c>
      <c r="N156" s="48">
        <v>0</v>
      </c>
      <c r="O156" s="19" t="s">
        <v>667</v>
      </c>
    </row>
    <row r="157" spans="1:15" ht="90" customHeight="1">
      <c r="A157" s="198"/>
      <c r="B157" s="225"/>
      <c r="C157" s="226"/>
      <c r="D157" s="227"/>
      <c r="E157" s="198"/>
      <c r="F157" s="172">
        <v>2016</v>
      </c>
      <c r="G157" s="7">
        <f t="shared" ref="G157" si="57">I157+K157+M157</f>
        <v>0</v>
      </c>
      <c r="H157" s="48">
        <f t="shared" ref="H157" si="58">J157+L157+N157</f>
        <v>0</v>
      </c>
      <c r="I157" s="48">
        <v>0</v>
      </c>
      <c r="J157" s="48">
        <v>0</v>
      </c>
      <c r="K157" s="48">
        <v>0</v>
      </c>
      <c r="L157" s="48">
        <v>0</v>
      </c>
      <c r="M157" s="48">
        <v>0</v>
      </c>
      <c r="N157" s="48">
        <v>0</v>
      </c>
      <c r="O157" s="19" t="s">
        <v>809</v>
      </c>
    </row>
    <row r="158" spans="1:15" ht="35.25" customHeight="1">
      <c r="A158" s="231" t="s">
        <v>237</v>
      </c>
      <c r="B158" s="233" t="s">
        <v>238</v>
      </c>
      <c r="C158" s="234"/>
      <c r="D158" s="235"/>
      <c r="E158" s="231" t="s">
        <v>217</v>
      </c>
      <c r="F158" s="81" t="s">
        <v>323</v>
      </c>
      <c r="G158" s="3">
        <f>SUM(G159:G162)</f>
        <v>127433</v>
      </c>
      <c r="H158" s="3">
        <f t="shared" ref="H158:N158" si="59">SUM(H159:H162)</f>
        <v>40551.599999999999</v>
      </c>
      <c r="I158" s="3">
        <f t="shared" si="59"/>
        <v>9278</v>
      </c>
      <c r="J158" s="3">
        <f t="shared" si="59"/>
        <v>16218.2</v>
      </c>
      <c r="K158" s="3">
        <f t="shared" si="59"/>
        <v>118155</v>
      </c>
      <c r="L158" s="3">
        <f t="shared" si="59"/>
        <v>24333.4</v>
      </c>
      <c r="M158" s="3">
        <f t="shared" si="59"/>
        <v>0</v>
      </c>
      <c r="N158" s="3">
        <f t="shared" si="59"/>
        <v>0</v>
      </c>
      <c r="O158" s="3"/>
    </row>
    <row r="159" spans="1:15" ht="30.75" customHeight="1">
      <c r="A159" s="232"/>
      <c r="B159" s="236"/>
      <c r="C159" s="237"/>
      <c r="D159" s="238"/>
      <c r="E159" s="232"/>
      <c r="F159" s="81">
        <v>2013</v>
      </c>
      <c r="G159" s="3">
        <f t="shared" ref="G159:N162" si="60">G164+G174+G191+G196</f>
        <v>13894</v>
      </c>
      <c r="H159" s="3">
        <f t="shared" si="60"/>
        <v>10734</v>
      </c>
      <c r="I159" s="3">
        <f t="shared" si="60"/>
        <v>4818</v>
      </c>
      <c r="J159" s="3">
        <f t="shared" si="60"/>
        <v>4818</v>
      </c>
      <c r="K159" s="3">
        <f t="shared" si="60"/>
        <v>9076</v>
      </c>
      <c r="L159" s="3">
        <f t="shared" si="60"/>
        <v>5916</v>
      </c>
      <c r="M159" s="3">
        <f t="shared" si="60"/>
        <v>0</v>
      </c>
      <c r="N159" s="3">
        <f t="shared" si="60"/>
        <v>0</v>
      </c>
      <c r="O159" s="3"/>
    </row>
    <row r="160" spans="1:15" ht="35.25" customHeight="1">
      <c r="A160" s="232"/>
      <c r="B160" s="236"/>
      <c r="C160" s="237"/>
      <c r="D160" s="238"/>
      <c r="E160" s="232"/>
      <c r="F160" s="81">
        <v>2014</v>
      </c>
      <c r="G160" s="3">
        <f t="shared" si="60"/>
        <v>33039</v>
      </c>
      <c r="H160" s="3">
        <f t="shared" si="60"/>
        <v>17394.5</v>
      </c>
      <c r="I160" s="3">
        <f t="shared" si="60"/>
        <v>4460</v>
      </c>
      <c r="J160" s="3">
        <f t="shared" si="60"/>
        <v>6108.5</v>
      </c>
      <c r="K160" s="3">
        <f t="shared" si="60"/>
        <v>28579</v>
      </c>
      <c r="L160" s="3">
        <f t="shared" si="60"/>
        <v>11286</v>
      </c>
      <c r="M160" s="3">
        <f t="shared" si="60"/>
        <v>0</v>
      </c>
      <c r="N160" s="3">
        <f t="shared" si="60"/>
        <v>0</v>
      </c>
      <c r="O160" s="3"/>
    </row>
    <row r="161" spans="1:15" ht="36.75" customHeight="1">
      <c r="A161" s="197"/>
      <c r="B161" s="222"/>
      <c r="C161" s="223"/>
      <c r="D161" s="224"/>
      <c r="E161" s="197"/>
      <c r="F161" s="81">
        <v>2015</v>
      </c>
      <c r="G161" s="3">
        <f t="shared" si="60"/>
        <v>45000</v>
      </c>
      <c r="H161" s="3">
        <f t="shared" si="60"/>
        <v>7900.7</v>
      </c>
      <c r="I161" s="3">
        <f t="shared" si="60"/>
        <v>0</v>
      </c>
      <c r="J161" s="3">
        <f t="shared" si="60"/>
        <v>5291.7</v>
      </c>
      <c r="K161" s="3">
        <f t="shared" si="60"/>
        <v>45000</v>
      </c>
      <c r="L161" s="3">
        <f t="shared" si="60"/>
        <v>2609</v>
      </c>
      <c r="M161" s="3">
        <f t="shared" si="60"/>
        <v>0</v>
      </c>
      <c r="N161" s="3">
        <f t="shared" si="60"/>
        <v>0</v>
      </c>
      <c r="O161" s="3"/>
    </row>
    <row r="162" spans="1:15" ht="36.75" customHeight="1">
      <c r="A162" s="198"/>
      <c r="B162" s="225"/>
      <c r="C162" s="226"/>
      <c r="D162" s="227"/>
      <c r="E162" s="198"/>
      <c r="F162" s="185">
        <v>2016</v>
      </c>
      <c r="G162" s="3">
        <f t="shared" si="60"/>
        <v>35500</v>
      </c>
      <c r="H162" s="3">
        <f t="shared" si="60"/>
        <v>4522.3999999999996</v>
      </c>
      <c r="I162" s="3">
        <f t="shared" si="60"/>
        <v>0</v>
      </c>
      <c r="J162" s="3">
        <f t="shared" si="60"/>
        <v>0</v>
      </c>
      <c r="K162" s="3">
        <f t="shared" si="60"/>
        <v>35500</v>
      </c>
      <c r="L162" s="3">
        <f t="shared" si="60"/>
        <v>4522.3999999999996</v>
      </c>
      <c r="M162" s="3">
        <f t="shared" si="60"/>
        <v>0</v>
      </c>
      <c r="N162" s="3">
        <f t="shared" si="60"/>
        <v>0</v>
      </c>
      <c r="O162" s="3"/>
    </row>
    <row r="163" spans="1:15" ht="18.75" customHeight="1">
      <c r="A163" s="239" t="s">
        <v>174</v>
      </c>
      <c r="B163" s="208" t="s">
        <v>107</v>
      </c>
      <c r="C163" s="213"/>
      <c r="D163" s="214"/>
      <c r="E163" s="195" t="s">
        <v>239</v>
      </c>
      <c r="F163" s="75" t="s">
        <v>323</v>
      </c>
      <c r="G163" s="48">
        <f>SUM(G164:G166)</f>
        <v>12668</v>
      </c>
      <c r="H163" s="48">
        <f t="shared" ref="H163:N163" si="61">SUM(H166:H169)</f>
        <v>0</v>
      </c>
      <c r="I163" s="48">
        <f t="shared" si="61"/>
        <v>0</v>
      </c>
      <c r="J163" s="48">
        <f t="shared" si="61"/>
        <v>0</v>
      </c>
      <c r="K163" s="48">
        <f t="shared" si="61"/>
        <v>1000</v>
      </c>
      <c r="L163" s="48">
        <f t="shared" si="61"/>
        <v>0</v>
      </c>
      <c r="M163" s="48">
        <f t="shared" si="61"/>
        <v>0</v>
      </c>
      <c r="N163" s="48">
        <f t="shared" si="61"/>
        <v>0</v>
      </c>
      <c r="O163" s="48"/>
    </row>
    <row r="164" spans="1:15" ht="126">
      <c r="A164" s="240"/>
      <c r="B164" s="219"/>
      <c r="C164" s="220"/>
      <c r="D164" s="221"/>
      <c r="E164" s="196"/>
      <c r="F164" s="75">
        <v>2013</v>
      </c>
      <c r="G164" s="48">
        <f t="shared" ref="G164:H167" si="62">I164+K164+M164</f>
        <v>4000</v>
      </c>
      <c r="H164" s="48">
        <f t="shared" si="62"/>
        <v>0</v>
      </c>
      <c r="I164" s="48">
        <v>0</v>
      </c>
      <c r="J164" s="48">
        <v>0</v>
      </c>
      <c r="K164" s="48">
        <v>4000</v>
      </c>
      <c r="L164" s="48">
        <v>0</v>
      </c>
      <c r="M164" s="48">
        <v>0</v>
      </c>
      <c r="N164" s="48">
        <v>0</v>
      </c>
      <c r="O164" s="20" t="s">
        <v>476</v>
      </c>
    </row>
    <row r="165" spans="1:15" ht="135.75" customHeight="1">
      <c r="A165" s="240"/>
      <c r="B165" s="219"/>
      <c r="C165" s="220"/>
      <c r="D165" s="221"/>
      <c r="E165" s="196"/>
      <c r="F165" s="75">
        <v>2014</v>
      </c>
      <c r="G165" s="48">
        <f t="shared" si="62"/>
        <v>8668</v>
      </c>
      <c r="H165" s="8">
        <f t="shared" si="62"/>
        <v>8668</v>
      </c>
      <c r="I165" s="8">
        <v>0</v>
      </c>
      <c r="J165" s="8">
        <v>0</v>
      </c>
      <c r="K165" s="8">
        <v>8668</v>
      </c>
      <c r="L165" s="8">
        <v>8668</v>
      </c>
      <c r="M165" s="8">
        <v>0</v>
      </c>
      <c r="N165" s="8">
        <v>0</v>
      </c>
      <c r="O165" s="54" t="s">
        <v>477</v>
      </c>
    </row>
    <row r="166" spans="1:15" ht="42" customHeight="1">
      <c r="A166" s="240"/>
      <c r="B166" s="219"/>
      <c r="C166" s="220"/>
      <c r="D166" s="221"/>
      <c r="E166" s="197"/>
      <c r="F166" s="77">
        <v>2015</v>
      </c>
      <c r="G166" s="48">
        <f t="shared" si="62"/>
        <v>0</v>
      </c>
      <c r="H166" s="8">
        <f t="shared" si="62"/>
        <v>0</v>
      </c>
      <c r="I166" s="8">
        <v>0</v>
      </c>
      <c r="J166" s="8">
        <v>0</v>
      </c>
      <c r="K166" s="8">
        <v>0</v>
      </c>
      <c r="L166" s="8">
        <v>0</v>
      </c>
      <c r="M166" s="8">
        <v>0</v>
      </c>
      <c r="N166" s="8">
        <v>0</v>
      </c>
      <c r="O166" s="54" t="s">
        <v>666</v>
      </c>
    </row>
    <row r="167" spans="1:15" ht="42" customHeight="1">
      <c r="A167" s="240"/>
      <c r="B167" s="225"/>
      <c r="C167" s="226"/>
      <c r="D167" s="227"/>
      <c r="E167" s="198"/>
      <c r="F167" s="77">
        <v>2016</v>
      </c>
      <c r="G167" s="48">
        <f t="shared" si="62"/>
        <v>0</v>
      </c>
      <c r="H167" s="8">
        <f t="shared" si="62"/>
        <v>0</v>
      </c>
      <c r="I167" s="8">
        <v>0</v>
      </c>
      <c r="J167" s="8">
        <v>0</v>
      </c>
      <c r="K167" s="8">
        <v>0</v>
      </c>
      <c r="L167" s="8">
        <v>0</v>
      </c>
      <c r="M167" s="8">
        <v>0</v>
      </c>
      <c r="N167" s="8">
        <v>0</v>
      </c>
      <c r="O167" s="54" t="s">
        <v>666</v>
      </c>
    </row>
    <row r="168" spans="1:15" ht="36" customHeight="1">
      <c r="A168" s="240"/>
      <c r="B168" s="347" t="s">
        <v>514</v>
      </c>
      <c r="C168" s="348"/>
      <c r="D168" s="349"/>
      <c r="E168" s="81"/>
      <c r="F168" s="81"/>
      <c r="G168" s="3"/>
      <c r="H168" s="3"/>
      <c r="I168" s="3"/>
      <c r="J168" s="3"/>
      <c r="K168" s="3"/>
      <c r="L168" s="3"/>
      <c r="M168" s="3"/>
      <c r="N168" s="3"/>
      <c r="O168" s="3"/>
    </row>
    <row r="169" spans="1:15" ht="117.75" customHeight="1">
      <c r="A169" s="240"/>
      <c r="B169" s="350" t="s">
        <v>524</v>
      </c>
      <c r="C169" s="351"/>
      <c r="D169" s="352"/>
      <c r="E169" s="75" t="s">
        <v>294</v>
      </c>
      <c r="F169" s="75">
        <v>2013</v>
      </c>
      <c r="G169" s="7">
        <f t="shared" ref="G169:H172" si="63">I169+K169+M169</f>
        <v>1000</v>
      </c>
      <c r="H169" s="7">
        <f t="shared" si="63"/>
        <v>0</v>
      </c>
      <c r="I169" s="48">
        <v>0</v>
      </c>
      <c r="J169" s="48">
        <v>0</v>
      </c>
      <c r="K169" s="48">
        <v>1000</v>
      </c>
      <c r="L169" s="48">
        <v>0</v>
      </c>
      <c r="M169" s="48">
        <v>0</v>
      </c>
      <c r="N169" s="48">
        <v>0</v>
      </c>
      <c r="O169" s="78" t="s">
        <v>525</v>
      </c>
    </row>
    <row r="170" spans="1:15" ht="120.75" customHeight="1">
      <c r="A170" s="252"/>
      <c r="B170" s="216" t="s">
        <v>526</v>
      </c>
      <c r="C170" s="311"/>
      <c r="D170" s="312"/>
      <c r="E170" s="75" t="s">
        <v>62</v>
      </c>
      <c r="F170" s="75">
        <v>2013</v>
      </c>
      <c r="G170" s="7">
        <f t="shared" si="63"/>
        <v>3000</v>
      </c>
      <c r="H170" s="7">
        <f t="shared" si="63"/>
        <v>0</v>
      </c>
      <c r="I170" s="48">
        <v>0</v>
      </c>
      <c r="J170" s="48">
        <v>0</v>
      </c>
      <c r="K170" s="48">
        <v>3000</v>
      </c>
      <c r="L170" s="48">
        <v>0</v>
      </c>
      <c r="M170" s="48">
        <v>0</v>
      </c>
      <c r="N170" s="48">
        <v>0</v>
      </c>
      <c r="O170" s="78" t="s">
        <v>527</v>
      </c>
    </row>
    <row r="171" spans="1:15" ht="79.5" customHeight="1">
      <c r="A171" s="47"/>
      <c r="B171" s="350" t="s">
        <v>524</v>
      </c>
      <c r="C171" s="351"/>
      <c r="D171" s="352"/>
      <c r="E171" s="75" t="s">
        <v>294</v>
      </c>
      <c r="F171" s="75">
        <v>2014</v>
      </c>
      <c r="G171" s="7">
        <f t="shared" si="63"/>
        <v>3278</v>
      </c>
      <c r="H171" s="7">
        <f t="shared" si="63"/>
        <v>3278</v>
      </c>
      <c r="I171" s="48">
        <v>0</v>
      </c>
      <c r="J171" s="48">
        <v>0</v>
      </c>
      <c r="K171" s="48">
        <v>3278</v>
      </c>
      <c r="L171" s="48">
        <v>3278</v>
      </c>
      <c r="M171" s="48">
        <v>0</v>
      </c>
      <c r="N171" s="48">
        <v>0</v>
      </c>
      <c r="O171" s="78" t="s">
        <v>528</v>
      </c>
    </row>
    <row r="172" spans="1:15" ht="84" customHeight="1">
      <c r="A172" s="47"/>
      <c r="B172" s="216" t="s">
        <v>526</v>
      </c>
      <c r="C172" s="311"/>
      <c r="D172" s="312"/>
      <c r="E172" s="75" t="s">
        <v>62</v>
      </c>
      <c r="F172" s="75">
        <v>2014</v>
      </c>
      <c r="G172" s="7">
        <f t="shared" si="63"/>
        <v>5390</v>
      </c>
      <c r="H172" s="7">
        <f t="shared" si="63"/>
        <v>5390</v>
      </c>
      <c r="I172" s="48">
        <v>0</v>
      </c>
      <c r="J172" s="48">
        <v>0</v>
      </c>
      <c r="K172" s="48">
        <v>5390</v>
      </c>
      <c r="L172" s="48">
        <v>5390</v>
      </c>
      <c r="M172" s="48">
        <v>0</v>
      </c>
      <c r="N172" s="48">
        <v>0</v>
      </c>
      <c r="O172" s="78" t="s">
        <v>528</v>
      </c>
    </row>
    <row r="173" spans="1:15" ht="21.75" customHeight="1">
      <c r="A173" s="239" t="s">
        <v>240</v>
      </c>
      <c r="B173" s="208" t="s">
        <v>241</v>
      </c>
      <c r="C173" s="213"/>
      <c r="D173" s="214"/>
      <c r="E173" s="195" t="s">
        <v>242</v>
      </c>
      <c r="F173" s="75" t="s">
        <v>323</v>
      </c>
      <c r="G173" s="48">
        <f>SUM(G174:G176)</f>
        <v>14864</v>
      </c>
      <c r="H173" s="48">
        <f t="shared" ref="H173:N173" si="64">SUM(H174:H176)</f>
        <v>25960.2</v>
      </c>
      <c r="I173" s="48">
        <f t="shared" si="64"/>
        <v>9278</v>
      </c>
      <c r="J173" s="48">
        <f t="shared" si="64"/>
        <v>16218.2</v>
      </c>
      <c r="K173" s="48">
        <f t="shared" si="64"/>
        <v>5586</v>
      </c>
      <c r="L173" s="48">
        <f t="shared" si="64"/>
        <v>9742</v>
      </c>
      <c r="M173" s="48">
        <f t="shared" si="64"/>
        <v>0</v>
      </c>
      <c r="N173" s="48">
        <f t="shared" si="64"/>
        <v>0</v>
      </c>
      <c r="O173" s="7"/>
    </row>
    <row r="174" spans="1:15" ht="350.25" customHeight="1">
      <c r="A174" s="240"/>
      <c r="B174" s="219"/>
      <c r="C174" s="220"/>
      <c r="D174" s="221"/>
      <c r="E174" s="215"/>
      <c r="F174" s="75">
        <v>2013</v>
      </c>
      <c r="G174" s="7">
        <f t="shared" ref="G174:H177" si="65">I174+K174+M174</f>
        <v>8493</v>
      </c>
      <c r="H174" s="48">
        <f t="shared" si="65"/>
        <v>9333</v>
      </c>
      <c r="I174" s="48">
        <v>4818</v>
      </c>
      <c r="J174" s="48">
        <v>4818</v>
      </c>
      <c r="K174" s="23">
        <v>3675</v>
      </c>
      <c r="L174" s="48">
        <v>4515</v>
      </c>
      <c r="M174" s="48">
        <v>0</v>
      </c>
      <c r="N174" s="48">
        <v>0</v>
      </c>
      <c r="O174" s="20" t="s">
        <v>478</v>
      </c>
    </row>
    <row r="175" spans="1:15" ht="117" customHeight="1">
      <c r="A175" s="215"/>
      <c r="B175" s="219"/>
      <c r="C175" s="220"/>
      <c r="D175" s="221"/>
      <c r="E175" s="197"/>
      <c r="F175" s="75">
        <v>2014</v>
      </c>
      <c r="G175" s="7">
        <f t="shared" si="65"/>
        <v>6371</v>
      </c>
      <c r="H175" s="48">
        <f t="shared" si="65"/>
        <v>8726.5</v>
      </c>
      <c r="I175" s="48">
        <v>4460</v>
      </c>
      <c r="J175" s="48">
        <v>6108.5</v>
      </c>
      <c r="K175" s="48">
        <v>1911</v>
      </c>
      <c r="L175" s="48">
        <v>2618</v>
      </c>
      <c r="M175" s="48">
        <v>0</v>
      </c>
      <c r="N175" s="48">
        <v>0</v>
      </c>
      <c r="O175" s="19" t="s">
        <v>529</v>
      </c>
    </row>
    <row r="176" spans="1:15" ht="109.5" customHeight="1">
      <c r="A176" s="215"/>
      <c r="B176" s="222"/>
      <c r="C176" s="223"/>
      <c r="D176" s="224"/>
      <c r="E176" s="197"/>
      <c r="F176" s="95">
        <v>2015</v>
      </c>
      <c r="G176" s="7">
        <f t="shared" si="65"/>
        <v>0</v>
      </c>
      <c r="H176" s="7">
        <f t="shared" si="65"/>
        <v>7900.7</v>
      </c>
      <c r="I176" s="7">
        <v>0</v>
      </c>
      <c r="J176" s="7">
        <v>5291.7</v>
      </c>
      <c r="K176" s="7">
        <v>0</v>
      </c>
      <c r="L176" s="21">
        <v>2609</v>
      </c>
      <c r="M176" s="21">
        <v>0</v>
      </c>
      <c r="N176" s="21">
        <v>0</v>
      </c>
      <c r="O176" s="52" t="s">
        <v>613</v>
      </c>
    </row>
    <row r="177" spans="1:15" ht="53.25" customHeight="1">
      <c r="A177" s="198"/>
      <c r="B177" s="225"/>
      <c r="C177" s="226"/>
      <c r="D177" s="227"/>
      <c r="E177" s="198"/>
      <c r="F177" s="138">
        <v>2016</v>
      </c>
      <c r="G177" s="7">
        <f t="shared" si="65"/>
        <v>0</v>
      </c>
      <c r="H177" s="7">
        <f t="shared" si="65"/>
        <v>0</v>
      </c>
      <c r="I177" s="48">
        <v>0</v>
      </c>
      <c r="J177" s="48">
        <v>0</v>
      </c>
      <c r="K177" s="48">
        <v>0</v>
      </c>
      <c r="L177" s="48">
        <v>0</v>
      </c>
      <c r="M177" s="48">
        <v>0</v>
      </c>
      <c r="N177" s="48">
        <v>0</v>
      </c>
      <c r="O177" s="19" t="s">
        <v>730</v>
      </c>
    </row>
    <row r="178" spans="1:15" ht="41.25" customHeight="1">
      <c r="A178" s="47"/>
      <c r="B178" s="347" t="s">
        <v>514</v>
      </c>
      <c r="C178" s="348"/>
      <c r="D178" s="349"/>
      <c r="E178" s="75"/>
      <c r="F178" s="75"/>
      <c r="G178" s="3"/>
      <c r="H178" s="3"/>
      <c r="I178" s="3"/>
      <c r="J178" s="3"/>
      <c r="K178" s="3"/>
      <c r="L178" s="3"/>
      <c r="M178" s="3"/>
      <c r="N178" s="3"/>
      <c r="O178" s="3"/>
    </row>
    <row r="179" spans="1:15" ht="118.5" customHeight="1">
      <c r="A179" s="47"/>
      <c r="B179" s="216" t="s">
        <v>530</v>
      </c>
      <c r="C179" s="311"/>
      <c r="D179" s="312"/>
      <c r="E179" s="75" t="s">
        <v>531</v>
      </c>
      <c r="F179" s="75">
        <v>2013</v>
      </c>
      <c r="G179" s="48">
        <f t="shared" ref="G179:N179" si="66">SUM(G181:G182)</f>
        <v>3470</v>
      </c>
      <c r="H179" s="48">
        <f t="shared" si="66"/>
        <v>3470</v>
      </c>
      <c r="I179" s="48">
        <f t="shared" si="66"/>
        <v>1092.9000000000001</v>
      </c>
      <c r="J179" s="48">
        <f t="shared" si="66"/>
        <v>1092.9000000000001</v>
      </c>
      <c r="K179" s="48">
        <f t="shared" si="66"/>
        <v>2377.1</v>
      </c>
      <c r="L179" s="48">
        <f t="shared" si="66"/>
        <v>2377.1</v>
      </c>
      <c r="M179" s="48">
        <f t="shared" si="66"/>
        <v>0</v>
      </c>
      <c r="N179" s="48">
        <f t="shared" si="66"/>
        <v>0</v>
      </c>
      <c r="O179" s="3"/>
    </row>
    <row r="180" spans="1:15" ht="31.5" customHeight="1">
      <c r="A180" s="47"/>
      <c r="B180" s="216" t="s">
        <v>532</v>
      </c>
      <c r="C180" s="311"/>
      <c r="D180" s="312"/>
      <c r="E180" s="75"/>
      <c r="F180" s="75"/>
      <c r="G180" s="7"/>
      <c r="H180" s="48"/>
      <c r="I180" s="48"/>
      <c r="J180" s="48"/>
      <c r="K180" s="48"/>
      <c r="L180" s="48"/>
      <c r="M180" s="48"/>
      <c r="N180" s="48"/>
      <c r="O180" s="3"/>
    </row>
    <row r="181" spans="1:15" ht="61.5" customHeight="1">
      <c r="A181" s="47"/>
      <c r="B181" s="216" t="s">
        <v>533</v>
      </c>
      <c r="C181" s="311"/>
      <c r="D181" s="312"/>
      <c r="E181" s="75"/>
      <c r="F181" s="75">
        <v>2013</v>
      </c>
      <c r="G181" s="7">
        <f>I181+K181+M181</f>
        <v>1543</v>
      </c>
      <c r="H181" s="48">
        <f>J181+L181+N181</f>
        <v>1543</v>
      </c>
      <c r="I181" s="48">
        <v>1092.9000000000001</v>
      </c>
      <c r="J181" s="48">
        <v>1092.9000000000001</v>
      </c>
      <c r="K181" s="48">
        <v>450.1</v>
      </c>
      <c r="L181" s="48">
        <v>450.1</v>
      </c>
      <c r="M181" s="48">
        <v>0</v>
      </c>
      <c r="N181" s="48">
        <v>0</v>
      </c>
      <c r="O181" s="20" t="s">
        <v>534</v>
      </c>
    </row>
    <row r="182" spans="1:15" ht="55.5" customHeight="1">
      <c r="A182" s="47"/>
      <c r="B182" s="216" t="s">
        <v>535</v>
      </c>
      <c r="C182" s="311"/>
      <c r="D182" s="312"/>
      <c r="E182" s="75"/>
      <c r="F182" s="75">
        <v>2013</v>
      </c>
      <c r="G182" s="7">
        <f t="shared" ref="G182:H189" si="67">I182+K182+M182</f>
        <v>1927</v>
      </c>
      <c r="H182" s="48">
        <f t="shared" si="67"/>
        <v>1927</v>
      </c>
      <c r="I182" s="48">
        <v>0</v>
      </c>
      <c r="J182" s="48">
        <v>0</v>
      </c>
      <c r="K182" s="48">
        <v>1927</v>
      </c>
      <c r="L182" s="48">
        <v>1927</v>
      </c>
      <c r="M182" s="48">
        <v>0</v>
      </c>
      <c r="N182" s="48">
        <v>0</v>
      </c>
      <c r="O182" s="20" t="s">
        <v>534</v>
      </c>
    </row>
    <row r="183" spans="1:15" ht="52.5" customHeight="1">
      <c r="A183" s="47"/>
      <c r="B183" s="216" t="s">
        <v>536</v>
      </c>
      <c r="C183" s="311"/>
      <c r="D183" s="312"/>
      <c r="E183" s="75"/>
      <c r="F183" s="75">
        <v>2013</v>
      </c>
      <c r="G183" s="7">
        <f t="shared" si="67"/>
        <v>4488</v>
      </c>
      <c r="H183" s="48">
        <f t="shared" si="67"/>
        <v>4488</v>
      </c>
      <c r="I183" s="48">
        <v>2762</v>
      </c>
      <c r="J183" s="48">
        <v>2762</v>
      </c>
      <c r="K183" s="48">
        <v>1726</v>
      </c>
      <c r="L183" s="48">
        <v>1726</v>
      </c>
      <c r="M183" s="48">
        <v>0</v>
      </c>
      <c r="N183" s="48">
        <v>0</v>
      </c>
      <c r="O183" s="20" t="s">
        <v>534</v>
      </c>
    </row>
    <row r="184" spans="1:15" ht="89.25" customHeight="1">
      <c r="A184" s="47"/>
      <c r="B184" s="216" t="s">
        <v>537</v>
      </c>
      <c r="C184" s="311"/>
      <c r="D184" s="312"/>
      <c r="E184" s="81"/>
      <c r="F184" s="75">
        <v>2013</v>
      </c>
      <c r="G184" s="7">
        <f t="shared" si="67"/>
        <v>1376</v>
      </c>
      <c r="H184" s="48">
        <f t="shared" si="67"/>
        <v>1376</v>
      </c>
      <c r="I184" s="48">
        <v>963</v>
      </c>
      <c r="J184" s="48">
        <v>963</v>
      </c>
      <c r="K184" s="48">
        <v>413</v>
      </c>
      <c r="L184" s="48">
        <v>413</v>
      </c>
      <c r="M184" s="48">
        <v>0</v>
      </c>
      <c r="N184" s="48">
        <v>0</v>
      </c>
      <c r="O184" s="20" t="s">
        <v>534</v>
      </c>
    </row>
    <row r="185" spans="1:15" ht="72.75" customHeight="1">
      <c r="A185" s="81"/>
      <c r="B185" s="216" t="s">
        <v>538</v>
      </c>
      <c r="C185" s="311"/>
      <c r="D185" s="312"/>
      <c r="E185" s="75" t="s">
        <v>1</v>
      </c>
      <c r="F185" s="75">
        <v>2014</v>
      </c>
      <c r="G185" s="7">
        <f t="shared" si="67"/>
        <v>3582</v>
      </c>
      <c r="H185" s="48">
        <f t="shared" si="67"/>
        <v>3582</v>
      </c>
      <c r="I185" s="48">
        <v>2507</v>
      </c>
      <c r="J185" s="48">
        <v>2507</v>
      </c>
      <c r="K185" s="48">
        <v>1075</v>
      </c>
      <c r="L185" s="48">
        <v>1075</v>
      </c>
      <c r="M185" s="48">
        <v>0</v>
      </c>
      <c r="N185" s="48">
        <v>0</v>
      </c>
      <c r="O185" s="20" t="s">
        <v>534</v>
      </c>
    </row>
    <row r="186" spans="1:15" ht="57" customHeight="1">
      <c r="A186" s="81"/>
      <c r="B186" s="216" t="s">
        <v>539</v>
      </c>
      <c r="C186" s="311"/>
      <c r="D186" s="312"/>
      <c r="E186" s="75"/>
      <c r="F186" s="75">
        <v>2015</v>
      </c>
      <c r="G186" s="7">
        <f t="shared" si="67"/>
        <v>791.2</v>
      </c>
      <c r="H186" s="48">
        <f t="shared" si="67"/>
        <v>2637.1</v>
      </c>
      <c r="I186" s="48">
        <v>0</v>
      </c>
      <c r="J186" s="48">
        <v>1846.1</v>
      </c>
      <c r="K186" s="48">
        <v>791.2</v>
      </c>
      <c r="L186" s="48">
        <v>791</v>
      </c>
      <c r="M186" s="48">
        <v>0</v>
      </c>
      <c r="N186" s="48">
        <v>0</v>
      </c>
      <c r="O186" s="20" t="s">
        <v>534</v>
      </c>
    </row>
    <row r="187" spans="1:15" ht="63" customHeight="1">
      <c r="A187" s="81"/>
      <c r="B187" s="216" t="s">
        <v>540</v>
      </c>
      <c r="C187" s="311"/>
      <c r="D187" s="312"/>
      <c r="E187" s="75"/>
      <c r="F187" s="75">
        <v>2015</v>
      </c>
      <c r="G187" s="7">
        <f t="shared" si="67"/>
        <v>637</v>
      </c>
      <c r="H187" s="48">
        <f t="shared" si="67"/>
        <v>2123.5</v>
      </c>
      <c r="I187" s="48">
        <v>0</v>
      </c>
      <c r="J187" s="48">
        <v>1486.5</v>
      </c>
      <c r="K187" s="48">
        <v>637</v>
      </c>
      <c r="L187" s="48">
        <v>637</v>
      </c>
      <c r="M187" s="48">
        <v>0</v>
      </c>
      <c r="N187" s="48">
        <v>0</v>
      </c>
      <c r="O187" s="20" t="s">
        <v>534</v>
      </c>
    </row>
    <row r="188" spans="1:15" ht="63.75" customHeight="1">
      <c r="A188" s="81"/>
      <c r="B188" s="216" t="s">
        <v>541</v>
      </c>
      <c r="C188" s="311"/>
      <c r="D188" s="312"/>
      <c r="E188" s="75"/>
      <c r="F188" s="75">
        <v>2015</v>
      </c>
      <c r="G188" s="7">
        <f t="shared" si="67"/>
        <v>839.7</v>
      </c>
      <c r="H188" s="48">
        <f t="shared" si="67"/>
        <v>3140.2</v>
      </c>
      <c r="I188" s="48">
        <v>0</v>
      </c>
      <c r="J188" s="48">
        <v>1959.1</v>
      </c>
      <c r="K188" s="48">
        <v>839.7</v>
      </c>
      <c r="L188" s="48">
        <v>1181.0999999999999</v>
      </c>
      <c r="M188" s="48">
        <v>0</v>
      </c>
      <c r="N188" s="48">
        <v>0</v>
      </c>
      <c r="O188" s="20" t="s">
        <v>534</v>
      </c>
    </row>
    <row r="189" spans="1:15" ht="30" customHeight="1">
      <c r="A189" s="93"/>
      <c r="B189" s="216"/>
      <c r="C189" s="217"/>
      <c r="D189" s="218"/>
      <c r="E189" s="95"/>
      <c r="F189" s="126">
        <v>2016</v>
      </c>
      <c r="G189" s="7">
        <f t="shared" si="67"/>
        <v>0</v>
      </c>
      <c r="H189" s="48">
        <f t="shared" si="67"/>
        <v>0</v>
      </c>
      <c r="I189" s="48">
        <v>0</v>
      </c>
      <c r="J189" s="48">
        <v>0</v>
      </c>
      <c r="K189" s="48">
        <v>0</v>
      </c>
      <c r="L189" s="48">
        <v>0</v>
      </c>
      <c r="M189" s="48">
        <v>0</v>
      </c>
      <c r="N189" s="48">
        <v>0</v>
      </c>
      <c r="O189" s="20" t="s">
        <v>771</v>
      </c>
    </row>
    <row r="190" spans="1:15" ht="23.25" customHeight="1">
      <c r="A190" s="195" t="s">
        <v>243</v>
      </c>
      <c r="B190" s="208" t="s">
        <v>26</v>
      </c>
      <c r="C190" s="213"/>
      <c r="D190" s="214"/>
      <c r="E190" s="195" t="s">
        <v>244</v>
      </c>
      <c r="F190" s="75" t="s">
        <v>323</v>
      </c>
      <c r="G190" s="48">
        <f>SUM(G191:G193)</f>
        <v>1401</v>
      </c>
      <c r="H190" s="48">
        <f t="shared" ref="H190:N190" si="68">SUM(H191:H193)</f>
        <v>1401</v>
      </c>
      <c r="I190" s="48">
        <f t="shared" si="68"/>
        <v>0</v>
      </c>
      <c r="J190" s="48">
        <f t="shared" si="68"/>
        <v>0</v>
      </c>
      <c r="K190" s="48">
        <f t="shared" si="68"/>
        <v>1401</v>
      </c>
      <c r="L190" s="48">
        <f t="shared" si="68"/>
        <v>1401</v>
      </c>
      <c r="M190" s="48">
        <f t="shared" si="68"/>
        <v>0</v>
      </c>
      <c r="N190" s="48">
        <f t="shared" si="68"/>
        <v>0</v>
      </c>
      <c r="O190" s="48"/>
    </row>
    <row r="191" spans="1:15" ht="297.75" customHeight="1">
      <c r="A191" s="196"/>
      <c r="B191" s="219"/>
      <c r="C191" s="220"/>
      <c r="D191" s="221"/>
      <c r="E191" s="196"/>
      <c r="F191" s="75">
        <v>2013</v>
      </c>
      <c r="G191" s="7">
        <f t="shared" ref="G191:H194" si="69">I191+K191+M191</f>
        <v>1401</v>
      </c>
      <c r="H191" s="48">
        <f t="shared" si="69"/>
        <v>1401</v>
      </c>
      <c r="I191" s="7">
        <v>0</v>
      </c>
      <c r="J191" s="7">
        <v>0</v>
      </c>
      <c r="K191" s="7">
        <v>1401</v>
      </c>
      <c r="L191" s="7">
        <v>1401</v>
      </c>
      <c r="M191" s="7">
        <v>0</v>
      </c>
      <c r="N191" s="7">
        <v>0</v>
      </c>
      <c r="O191" s="20" t="s">
        <v>479</v>
      </c>
    </row>
    <row r="192" spans="1:15" ht="36.75" customHeight="1">
      <c r="A192" s="196"/>
      <c r="B192" s="219"/>
      <c r="C192" s="220"/>
      <c r="D192" s="221"/>
      <c r="E192" s="196"/>
      <c r="F192" s="75">
        <v>2014</v>
      </c>
      <c r="G192" s="7">
        <f t="shared" si="69"/>
        <v>0</v>
      </c>
      <c r="H192" s="48">
        <f t="shared" si="69"/>
        <v>0</v>
      </c>
      <c r="I192" s="75">
        <v>0</v>
      </c>
      <c r="J192" s="75">
        <v>0</v>
      </c>
      <c r="K192" s="75">
        <v>0</v>
      </c>
      <c r="L192" s="75">
        <v>0</v>
      </c>
      <c r="M192" s="75">
        <v>0</v>
      </c>
      <c r="N192" s="75">
        <v>0</v>
      </c>
      <c r="O192" s="82" t="s">
        <v>542</v>
      </c>
    </row>
    <row r="193" spans="1:15" ht="41.25" customHeight="1">
      <c r="A193" s="197"/>
      <c r="B193" s="222"/>
      <c r="C193" s="223"/>
      <c r="D193" s="224"/>
      <c r="E193" s="197"/>
      <c r="F193" s="69">
        <v>2015</v>
      </c>
      <c r="G193" s="7">
        <f t="shared" si="69"/>
        <v>0</v>
      </c>
      <c r="H193" s="48">
        <f t="shared" si="69"/>
        <v>0</v>
      </c>
      <c r="I193" s="75">
        <v>0</v>
      </c>
      <c r="J193" s="75">
        <v>0</v>
      </c>
      <c r="K193" s="75">
        <v>0</v>
      </c>
      <c r="L193" s="75">
        <v>0</v>
      </c>
      <c r="M193" s="75">
        <v>0</v>
      </c>
      <c r="N193" s="75">
        <v>0</v>
      </c>
      <c r="O193" s="82" t="s">
        <v>542</v>
      </c>
    </row>
    <row r="194" spans="1:15" ht="36" customHeight="1">
      <c r="A194" s="198"/>
      <c r="B194" s="225"/>
      <c r="C194" s="226"/>
      <c r="D194" s="227"/>
      <c r="E194" s="198"/>
      <c r="F194" s="121">
        <v>2016</v>
      </c>
      <c r="G194" s="7">
        <f t="shared" si="69"/>
        <v>0</v>
      </c>
      <c r="H194" s="48">
        <f t="shared" si="69"/>
        <v>0</v>
      </c>
      <c r="I194" s="126">
        <v>0</v>
      </c>
      <c r="J194" s="126">
        <v>0</v>
      </c>
      <c r="K194" s="126">
        <v>0</v>
      </c>
      <c r="L194" s="126">
        <v>0</v>
      </c>
      <c r="M194" s="126">
        <v>0</v>
      </c>
      <c r="N194" s="126">
        <v>0</v>
      </c>
      <c r="O194" s="139" t="s">
        <v>542</v>
      </c>
    </row>
    <row r="195" spans="1:15" ht="27" customHeight="1">
      <c r="A195" s="195" t="s">
        <v>245</v>
      </c>
      <c r="B195" s="208" t="s">
        <v>108</v>
      </c>
      <c r="C195" s="213"/>
      <c r="D195" s="214"/>
      <c r="E195" s="195" t="s">
        <v>217</v>
      </c>
      <c r="F195" s="69" t="s">
        <v>323</v>
      </c>
      <c r="G195" s="48">
        <f>SUM(G196:G198)</f>
        <v>63000</v>
      </c>
      <c r="H195" s="48">
        <f t="shared" ref="H195:N195" si="70">SUM(H196:H198)</f>
        <v>0</v>
      </c>
      <c r="I195" s="48">
        <f t="shared" si="70"/>
        <v>0</v>
      </c>
      <c r="J195" s="48">
        <f t="shared" si="70"/>
        <v>0</v>
      </c>
      <c r="K195" s="48">
        <f t="shared" si="70"/>
        <v>63000</v>
      </c>
      <c r="L195" s="48">
        <f t="shared" si="70"/>
        <v>0</v>
      </c>
      <c r="M195" s="48">
        <f t="shared" si="70"/>
        <v>0</v>
      </c>
      <c r="N195" s="48">
        <f t="shared" si="70"/>
        <v>0</v>
      </c>
      <c r="O195" s="13"/>
    </row>
    <row r="196" spans="1:15" ht="27" customHeight="1">
      <c r="A196" s="196"/>
      <c r="B196" s="219"/>
      <c r="C196" s="220"/>
      <c r="D196" s="221"/>
      <c r="E196" s="196"/>
      <c r="F196" s="75">
        <v>2013</v>
      </c>
      <c r="G196" s="7">
        <f t="shared" ref="G196:H199" si="71">I196+K196+M196</f>
        <v>0</v>
      </c>
      <c r="H196" s="48">
        <f t="shared" si="71"/>
        <v>0</v>
      </c>
      <c r="I196" s="48">
        <v>0</v>
      </c>
      <c r="J196" s="48">
        <v>0</v>
      </c>
      <c r="K196" s="48">
        <v>0</v>
      </c>
      <c r="L196" s="48">
        <v>0</v>
      </c>
      <c r="M196" s="48">
        <v>0</v>
      </c>
      <c r="N196" s="48">
        <v>0</v>
      </c>
      <c r="O196" s="48"/>
    </row>
    <row r="197" spans="1:15" ht="102.75" customHeight="1">
      <c r="A197" s="196"/>
      <c r="B197" s="219"/>
      <c r="C197" s="220"/>
      <c r="D197" s="221"/>
      <c r="E197" s="196"/>
      <c r="F197" s="70">
        <v>2014</v>
      </c>
      <c r="G197" s="7">
        <f t="shared" si="71"/>
        <v>18000</v>
      </c>
      <c r="H197" s="7">
        <f t="shared" si="71"/>
        <v>0</v>
      </c>
      <c r="I197" s="21">
        <v>0</v>
      </c>
      <c r="J197" s="21">
        <v>0</v>
      </c>
      <c r="K197" s="21">
        <v>18000</v>
      </c>
      <c r="L197" s="21">
        <v>0</v>
      </c>
      <c r="M197" s="21">
        <v>0</v>
      </c>
      <c r="N197" s="24">
        <v>0</v>
      </c>
      <c r="O197" s="19" t="s">
        <v>543</v>
      </c>
    </row>
    <row r="198" spans="1:15" ht="96" customHeight="1">
      <c r="A198" s="215"/>
      <c r="B198" s="228"/>
      <c r="C198" s="229"/>
      <c r="D198" s="230"/>
      <c r="E198" s="215"/>
      <c r="F198" s="75">
        <v>2015</v>
      </c>
      <c r="G198" s="48">
        <f t="shared" si="71"/>
        <v>45000</v>
      </c>
      <c r="H198" s="48">
        <f t="shared" si="71"/>
        <v>0</v>
      </c>
      <c r="I198" s="48">
        <v>0</v>
      </c>
      <c r="J198" s="48">
        <v>0</v>
      </c>
      <c r="K198" s="48">
        <v>45000</v>
      </c>
      <c r="L198" s="48">
        <v>0</v>
      </c>
      <c r="M198" s="48">
        <v>0</v>
      </c>
      <c r="N198" s="48">
        <v>0</v>
      </c>
      <c r="O198" s="19" t="s">
        <v>543</v>
      </c>
    </row>
    <row r="199" spans="1:15" ht="149.25" customHeight="1">
      <c r="A199" s="198"/>
      <c r="B199" s="225"/>
      <c r="C199" s="226"/>
      <c r="D199" s="227"/>
      <c r="E199" s="198"/>
      <c r="F199" s="77">
        <v>2016</v>
      </c>
      <c r="G199" s="48">
        <f t="shared" si="71"/>
        <v>35500</v>
      </c>
      <c r="H199" s="48">
        <f t="shared" si="71"/>
        <v>4522.3999999999996</v>
      </c>
      <c r="I199" s="8">
        <v>0</v>
      </c>
      <c r="J199" s="8">
        <v>0</v>
      </c>
      <c r="K199" s="8">
        <v>35500</v>
      </c>
      <c r="L199" s="8">
        <v>4522.3999999999996</v>
      </c>
      <c r="M199" s="48">
        <v>0</v>
      </c>
      <c r="N199" s="48"/>
      <c r="O199" s="19" t="s">
        <v>731</v>
      </c>
    </row>
    <row r="200" spans="1:15" ht="36" customHeight="1">
      <c r="A200" s="75"/>
      <c r="B200" s="347" t="s">
        <v>514</v>
      </c>
      <c r="C200" s="348"/>
      <c r="D200" s="349"/>
      <c r="E200" s="75"/>
      <c r="F200" s="77"/>
      <c r="G200" s="7"/>
      <c r="H200" s="48"/>
      <c r="I200" s="8"/>
      <c r="J200" s="8"/>
      <c r="K200" s="8"/>
      <c r="L200" s="8"/>
      <c r="M200" s="48"/>
      <c r="N200" s="48"/>
      <c r="O200" s="19"/>
    </row>
    <row r="201" spans="1:15" ht="144.75" customHeight="1">
      <c r="A201" s="75"/>
      <c r="B201" s="350" t="s">
        <v>544</v>
      </c>
      <c r="C201" s="351"/>
      <c r="D201" s="352"/>
      <c r="E201" s="75" t="s">
        <v>545</v>
      </c>
      <c r="F201" s="77">
        <v>2014</v>
      </c>
      <c r="G201" s="7">
        <f t="shared" ref="G201:H203" si="72">I201+K201+M201</f>
        <v>2000</v>
      </c>
      <c r="H201" s="48">
        <f t="shared" si="72"/>
        <v>0</v>
      </c>
      <c r="I201" s="8">
        <v>0</v>
      </c>
      <c r="J201" s="8">
        <v>0</v>
      </c>
      <c r="K201" s="8">
        <v>2000</v>
      </c>
      <c r="L201" s="8">
        <v>0</v>
      </c>
      <c r="M201" s="8">
        <v>0</v>
      </c>
      <c r="N201" s="48">
        <v>0</v>
      </c>
      <c r="O201" s="19" t="s">
        <v>546</v>
      </c>
    </row>
    <row r="202" spans="1:15" ht="171" customHeight="1">
      <c r="A202" s="75"/>
      <c r="B202" s="350" t="s">
        <v>547</v>
      </c>
      <c r="C202" s="356"/>
      <c r="D202" s="357"/>
      <c r="E202" s="75" t="s">
        <v>548</v>
      </c>
      <c r="F202" s="77">
        <v>2015</v>
      </c>
      <c r="G202" s="7">
        <f t="shared" si="72"/>
        <v>0</v>
      </c>
      <c r="H202" s="48">
        <f t="shared" si="72"/>
        <v>0</v>
      </c>
      <c r="I202" s="8">
        <v>0</v>
      </c>
      <c r="J202" s="8">
        <v>0</v>
      </c>
      <c r="K202" s="8">
        <v>0</v>
      </c>
      <c r="L202" s="8">
        <v>0</v>
      </c>
      <c r="M202" s="8">
        <v>0</v>
      </c>
      <c r="N202" s="24">
        <v>0</v>
      </c>
      <c r="O202" s="25" t="s">
        <v>546</v>
      </c>
    </row>
    <row r="203" spans="1:15" ht="242.25" customHeight="1">
      <c r="A203" s="95"/>
      <c r="B203" s="350" t="s">
        <v>694</v>
      </c>
      <c r="C203" s="356"/>
      <c r="D203" s="357"/>
      <c r="E203" s="177" t="s">
        <v>695</v>
      </c>
      <c r="F203" s="77">
        <v>2016</v>
      </c>
      <c r="G203" s="48">
        <f t="shared" si="72"/>
        <v>35500</v>
      </c>
      <c r="H203" s="48">
        <f t="shared" si="72"/>
        <v>4522.3999999999996</v>
      </c>
      <c r="I203" s="8">
        <v>0</v>
      </c>
      <c r="J203" s="8">
        <v>0</v>
      </c>
      <c r="K203" s="8">
        <v>35500</v>
      </c>
      <c r="L203" s="8">
        <v>4522.3999999999996</v>
      </c>
      <c r="M203" s="48">
        <v>0</v>
      </c>
      <c r="N203" s="48"/>
      <c r="O203" s="19" t="s">
        <v>731</v>
      </c>
    </row>
    <row r="204" spans="1:15" ht="27" customHeight="1">
      <c r="A204" s="231" t="s">
        <v>246</v>
      </c>
      <c r="B204" s="233" t="s">
        <v>109</v>
      </c>
      <c r="C204" s="234"/>
      <c r="D204" s="235"/>
      <c r="E204" s="231" t="s">
        <v>247</v>
      </c>
      <c r="F204" s="81" t="s">
        <v>323</v>
      </c>
      <c r="G204" s="3">
        <f>SUM(G205:G208)</f>
        <v>5460</v>
      </c>
      <c r="H204" s="3">
        <f t="shared" ref="H204:N204" si="73">SUM(H205:H208)</f>
        <v>0</v>
      </c>
      <c r="I204" s="3">
        <f t="shared" si="73"/>
        <v>0</v>
      </c>
      <c r="J204" s="3">
        <f t="shared" si="73"/>
        <v>0</v>
      </c>
      <c r="K204" s="3">
        <f t="shared" si="73"/>
        <v>5460</v>
      </c>
      <c r="L204" s="3">
        <f t="shared" si="73"/>
        <v>0</v>
      </c>
      <c r="M204" s="3">
        <f t="shared" si="73"/>
        <v>0</v>
      </c>
      <c r="N204" s="3">
        <f t="shared" si="73"/>
        <v>0</v>
      </c>
      <c r="O204" s="3"/>
    </row>
    <row r="205" spans="1:15" ht="27.75" customHeight="1">
      <c r="A205" s="232"/>
      <c r="B205" s="236"/>
      <c r="C205" s="237"/>
      <c r="D205" s="238"/>
      <c r="E205" s="232"/>
      <c r="F205" s="81">
        <v>2013</v>
      </c>
      <c r="G205" s="3">
        <f t="shared" ref="G205:N208" si="74">G210</f>
        <v>0</v>
      </c>
      <c r="H205" s="3">
        <f t="shared" si="74"/>
        <v>0</v>
      </c>
      <c r="I205" s="3">
        <f t="shared" si="74"/>
        <v>0</v>
      </c>
      <c r="J205" s="3">
        <f t="shared" si="74"/>
        <v>0</v>
      </c>
      <c r="K205" s="3">
        <f t="shared" si="74"/>
        <v>0</v>
      </c>
      <c r="L205" s="3">
        <f t="shared" si="74"/>
        <v>0</v>
      </c>
      <c r="M205" s="3">
        <f t="shared" si="74"/>
        <v>0</v>
      </c>
      <c r="N205" s="3">
        <f t="shared" si="74"/>
        <v>0</v>
      </c>
      <c r="O205" s="3"/>
    </row>
    <row r="206" spans="1:15" ht="30.75" customHeight="1">
      <c r="A206" s="232"/>
      <c r="B206" s="236"/>
      <c r="C206" s="237"/>
      <c r="D206" s="238"/>
      <c r="E206" s="232"/>
      <c r="F206" s="74">
        <v>2014</v>
      </c>
      <c r="G206" s="3">
        <f t="shared" si="74"/>
        <v>3150</v>
      </c>
      <c r="H206" s="3">
        <f t="shared" si="74"/>
        <v>0</v>
      </c>
      <c r="I206" s="3">
        <f t="shared" si="74"/>
        <v>0</v>
      </c>
      <c r="J206" s="3">
        <f t="shared" si="74"/>
        <v>0</v>
      </c>
      <c r="K206" s="3">
        <f t="shared" si="74"/>
        <v>3150</v>
      </c>
      <c r="L206" s="3">
        <f t="shared" si="74"/>
        <v>0</v>
      </c>
      <c r="M206" s="3">
        <f t="shared" si="74"/>
        <v>0</v>
      </c>
      <c r="N206" s="3">
        <f t="shared" si="74"/>
        <v>0</v>
      </c>
      <c r="O206" s="6"/>
    </row>
    <row r="207" spans="1:15" ht="31.5" customHeight="1">
      <c r="A207" s="197"/>
      <c r="B207" s="222"/>
      <c r="C207" s="223"/>
      <c r="D207" s="224"/>
      <c r="E207" s="197"/>
      <c r="F207" s="74">
        <v>2015</v>
      </c>
      <c r="G207" s="3">
        <f t="shared" si="74"/>
        <v>700</v>
      </c>
      <c r="H207" s="3">
        <f t="shared" si="74"/>
        <v>0</v>
      </c>
      <c r="I207" s="3">
        <f t="shared" si="74"/>
        <v>0</v>
      </c>
      <c r="J207" s="3">
        <f t="shared" si="74"/>
        <v>0</v>
      </c>
      <c r="K207" s="3">
        <f t="shared" si="74"/>
        <v>700</v>
      </c>
      <c r="L207" s="3">
        <f t="shared" si="74"/>
        <v>0</v>
      </c>
      <c r="M207" s="3">
        <f t="shared" si="74"/>
        <v>0</v>
      </c>
      <c r="N207" s="3">
        <f t="shared" si="74"/>
        <v>0</v>
      </c>
      <c r="O207" s="6"/>
    </row>
    <row r="208" spans="1:15" ht="31.5" customHeight="1">
      <c r="A208" s="198"/>
      <c r="B208" s="225"/>
      <c r="C208" s="226"/>
      <c r="D208" s="227"/>
      <c r="E208" s="198"/>
      <c r="F208" s="175">
        <v>2016</v>
      </c>
      <c r="G208" s="3">
        <f t="shared" si="74"/>
        <v>1610</v>
      </c>
      <c r="H208" s="3">
        <f t="shared" si="74"/>
        <v>0</v>
      </c>
      <c r="I208" s="3">
        <f t="shared" si="74"/>
        <v>0</v>
      </c>
      <c r="J208" s="3">
        <f t="shared" si="74"/>
        <v>0</v>
      </c>
      <c r="K208" s="3">
        <f t="shared" si="74"/>
        <v>1610</v>
      </c>
      <c r="L208" s="3">
        <f t="shared" si="74"/>
        <v>0</v>
      </c>
      <c r="M208" s="3">
        <f t="shared" si="74"/>
        <v>0</v>
      </c>
      <c r="N208" s="3">
        <f t="shared" si="74"/>
        <v>0</v>
      </c>
      <c r="O208" s="6"/>
    </row>
    <row r="209" spans="1:15" ht="33.75" customHeight="1">
      <c r="A209" s="364" t="s">
        <v>111</v>
      </c>
      <c r="B209" s="208" t="s">
        <v>110</v>
      </c>
      <c r="C209" s="213"/>
      <c r="D209" s="214"/>
      <c r="E209" s="195" t="s">
        <v>247</v>
      </c>
      <c r="F209" s="75" t="s">
        <v>323</v>
      </c>
      <c r="G209" s="3">
        <f t="shared" ref="G209:N209" si="75">SUM(G210:G211)</f>
        <v>3150</v>
      </c>
      <c r="H209" s="3">
        <f t="shared" si="75"/>
        <v>0</v>
      </c>
      <c r="I209" s="3">
        <f t="shared" si="75"/>
        <v>0</v>
      </c>
      <c r="J209" s="3">
        <f t="shared" si="75"/>
        <v>0</v>
      </c>
      <c r="K209" s="3">
        <f t="shared" si="75"/>
        <v>3150</v>
      </c>
      <c r="L209" s="3">
        <f t="shared" si="75"/>
        <v>0</v>
      </c>
      <c r="M209" s="3">
        <f t="shared" si="75"/>
        <v>0</v>
      </c>
      <c r="N209" s="3">
        <f t="shared" si="75"/>
        <v>0</v>
      </c>
      <c r="O209" s="48"/>
    </row>
    <row r="210" spans="1:15" ht="33" customHeight="1">
      <c r="A210" s="365"/>
      <c r="B210" s="219"/>
      <c r="C210" s="220"/>
      <c r="D210" s="221"/>
      <c r="E210" s="196"/>
      <c r="F210" s="75">
        <v>2013</v>
      </c>
      <c r="G210" s="7">
        <f t="shared" ref="G210:H213" si="76">I210+K210+M210</f>
        <v>0</v>
      </c>
      <c r="H210" s="48">
        <f t="shared" si="76"/>
        <v>0</v>
      </c>
      <c r="I210" s="48">
        <v>0</v>
      </c>
      <c r="J210" s="48">
        <v>0</v>
      </c>
      <c r="K210" s="48">
        <v>0</v>
      </c>
      <c r="L210" s="48">
        <v>0</v>
      </c>
      <c r="M210" s="48">
        <v>0</v>
      </c>
      <c r="N210" s="48">
        <v>0</v>
      </c>
      <c r="O210" s="48"/>
    </row>
    <row r="211" spans="1:15" ht="101.25" customHeight="1">
      <c r="A211" s="365"/>
      <c r="B211" s="219"/>
      <c r="C211" s="220"/>
      <c r="D211" s="221"/>
      <c r="E211" s="196"/>
      <c r="F211" s="69">
        <v>2014</v>
      </c>
      <c r="G211" s="7">
        <f t="shared" si="76"/>
        <v>3150</v>
      </c>
      <c r="H211" s="7">
        <f t="shared" si="76"/>
        <v>0</v>
      </c>
      <c r="I211" s="7">
        <v>0</v>
      </c>
      <c r="J211" s="7"/>
      <c r="K211" s="7">
        <v>3150</v>
      </c>
      <c r="L211" s="7">
        <v>0</v>
      </c>
      <c r="M211" s="7">
        <v>0</v>
      </c>
      <c r="N211" s="7">
        <v>0</v>
      </c>
      <c r="O211" s="25" t="s">
        <v>480</v>
      </c>
    </row>
    <row r="212" spans="1:15" ht="102.75" customHeight="1">
      <c r="A212" s="197"/>
      <c r="B212" s="222"/>
      <c r="C212" s="223"/>
      <c r="D212" s="224"/>
      <c r="E212" s="197"/>
      <c r="F212" s="75">
        <v>2015</v>
      </c>
      <c r="G212" s="48">
        <f t="shared" si="76"/>
        <v>700</v>
      </c>
      <c r="H212" s="48">
        <f t="shared" si="76"/>
        <v>0</v>
      </c>
      <c r="I212" s="48">
        <v>0</v>
      </c>
      <c r="J212" s="48">
        <v>0</v>
      </c>
      <c r="K212" s="48">
        <v>700</v>
      </c>
      <c r="L212" s="48">
        <v>0</v>
      </c>
      <c r="M212" s="48">
        <v>0</v>
      </c>
      <c r="N212" s="48">
        <v>0</v>
      </c>
      <c r="O212" s="19" t="s">
        <v>480</v>
      </c>
    </row>
    <row r="213" spans="1:15" ht="118.5" customHeight="1">
      <c r="A213" s="303"/>
      <c r="B213" s="225"/>
      <c r="C213" s="226"/>
      <c r="D213" s="227"/>
      <c r="E213" s="198"/>
      <c r="F213" s="177">
        <v>2016</v>
      </c>
      <c r="G213" s="48">
        <f t="shared" si="76"/>
        <v>1610</v>
      </c>
      <c r="H213" s="48">
        <f t="shared" si="76"/>
        <v>0</v>
      </c>
      <c r="I213" s="48">
        <v>0</v>
      </c>
      <c r="J213" s="48">
        <v>0</v>
      </c>
      <c r="K213" s="48">
        <v>1610</v>
      </c>
      <c r="L213" s="48">
        <v>0</v>
      </c>
      <c r="M213" s="48">
        <v>0</v>
      </c>
      <c r="N213" s="48">
        <v>0</v>
      </c>
      <c r="O213" s="19" t="s">
        <v>480</v>
      </c>
    </row>
    <row r="214" spans="1:15" ht="36.75" customHeight="1">
      <c r="A214" s="72"/>
      <c r="B214" s="347" t="s">
        <v>514</v>
      </c>
      <c r="C214" s="348"/>
      <c r="D214" s="349"/>
      <c r="E214" s="80"/>
      <c r="F214" s="97"/>
      <c r="G214" s="48"/>
      <c r="H214" s="48"/>
      <c r="I214" s="48"/>
      <c r="J214" s="48"/>
      <c r="K214" s="48"/>
      <c r="L214" s="48"/>
      <c r="M214" s="48"/>
      <c r="N214" s="48"/>
      <c r="O214" s="19"/>
    </row>
    <row r="215" spans="1:15" ht="123" customHeight="1">
      <c r="A215" s="174"/>
      <c r="B215" s="208" t="s">
        <v>549</v>
      </c>
      <c r="C215" s="213"/>
      <c r="D215" s="214"/>
      <c r="E215" s="177" t="s">
        <v>247</v>
      </c>
      <c r="F215" s="177" t="s">
        <v>693</v>
      </c>
      <c r="G215" s="48">
        <f t="shared" ref="G215:H215" si="77">I215+K215+M215</f>
        <v>0</v>
      </c>
      <c r="H215" s="48">
        <f t="shared" si="77"/>
        <v>0</v>
      </c>
      <c r="I215" s="48">
        <v>0</v>
      </c>
      <c r="J215" s="48">
        <v>0</v>
      </c>
      <c r="K215" s="48">
        <v>0</v>
      </c>
      <c r="L215" s="48">
        <v>0</v>
      </c>
      <c r="M215" s="48">
        <v>0</v>
      </c>
      <c r="N215" s="48">
        <v>0</v>
      </c>
      <c r="O215" s="19" t="s">
        <v>480</v>
      </c>
    </row>
    <row r="216" spans="1:15" ht="33" customHeight="1">
      <c r="A216" s="231" t="s">
        <v>248</v>
      </c>
      <c r="B216" s="233" t="s">
        <v>249</v>
      </c>
      <c r="C216" s="234"/>
      <c r="D216" s="235"/>
      <c r="E216" s="231" t="s">
        <v>217</v>
      </c>
      <c r="F216" s="81" t="s">
        <v>323</v>
      </c>
      <c r="G216" s="3">
        <f>SUM(G217:G220)</f>
        <v>50622</v>
      </c>
      <c r="H216" s="3">
        <f t="shared" ref="H216:N216" si="78">SUM(H217:H220)</f>
        <v>65177.9</v>
      </c>
      <c r="I216" s="3">
        <f t="shared" si="78"/>
        <v>5322</v>
      </c>
      <c r="J216" s="3">
        <f t="shared" si="78"/>
        <v>41977.9</v>
      </c>
      <c r="K216" s="3">
        <f t="shared" si="78"/>
        <v>45300</v>
      </c>
      <c r="L216" s="3">
        <f t="shared" si="78"/>
        <v>23200</v>
      </c>
      <c r="M216" s="3">
        <f t="shared" si="78"/>
        <v>0</v>
      </c>
      <c r="N216" s="3">
        <f t="shared" si="78"/>
        <v>0</v>
      </c>
      <c r="O216" s="3"/>
    </row>
    <row r="217" spans="1:15" ht="30" customHeight="1">
      <c r="A217" s="232"/>
      <c r="B217" s="236"/>
      <c r="C217" s="237"/>
      <c r="D217" s="238"/>
      <c r="E217" s="232"/>
      <c r="F217" s="81">
        <v>2013</v>
      </c>
      <c r="G217" s="3">
        <f t="shared" ref="G217:N220" si="79">G222+G227+G232</f>
        <v>20622</v>
      </c>
      <c r="H217" s="3">
        <f t="shared" si="79"/>
        <v>13311</v>
      </c>
      <c r="I217" s="3">
        <f t="shared" si="79"/>
        <v>5322</v>
      </c>
      <c r="J217" s="3">
        <f t="shared" si="79"/>
        <v>3111</v>
      </c>
      <c r="K217" s="3">
        <f t="shared" si="79"/>
        <v>15300</v>
      </c>
      <c r="L217" s="3">
        <f t="shared" si="79"/>
        <v>10200</v>
      </c>
      <c r="M217" s="3">
        <f t="shared" si="79"/>
        <v>0</v>
      </c>
      <c r="N217" s="3">
        <f t="shared" si="79"/>
        <v>0</v>
      </c>
      <c r="O217" s="3"/>
    </row>
    <row r="218" spans="1:15" ht="27" customHeight="1">
      <c r="A218" s="232"/>
      <c r="B218" s="236"/>
      <c r="C218" s="237"/>
      <c r="D218" s="238"/>
      <c r="E218" s="232"/>
      <c r="F218" s="81">
        <v>2014</v>
      </c>
      <c r="G218" s="3">
        <f t="shared" si="79"/>
        <v>15000</v>
      </c>
      <c r="H218" s="3">
        <f t="shared" si="79"/>
        <v>19500</v>
      </c>
      <c r="I218" s="3">
        <f t="shared" si="79"/>
        <v>0</v>
      </c>
      <c r="J218" s="3">
        <f t="shared" si="79"/>
        <v>11500</v>
      </c>
      <c r="K218" s="3">
        <f t="shared" si="79"/>
        <v>15000</v>
      </c>
      <c r="L218" s="3">
        <f t="shared" si="79"/>
        <v>8000</v>
      </c>
      <c r="M218" s="3">
        <f t="shared" si="79"/>
        <v>0</v>
      </c>
      <c r="N218" s="3">
        <f t="shared" si="79"/>
        <v>0</v>
      </c>
      <c r="O218" s="3"/>
    </row>
    <row r="219" spans="1:15" ht="31.5" customHeight="1">
      <c r="A219" s="197"/>
      <c r="B219" s="222"/>
      <c r="C219" s="223"/>
      <c r="D219" s="224"/>
      <c r="E219" s="197"/>
      <c r="F219" s="81">
        <v>2015</v>
      </c>
      <c r="G219" s="3">
        <f t="shared" si="79"/>
        <v>7500</v>
      </c>
      <c r="H219" s="3">
        <f t="shared" si="79"/>
        <v>27126.800000000003</v>
      </c>
      <c r="I219" s="3">
        <f t="shared" si="79"/>
        <v>0</v>
      </c>
      <c r="J219" s="3">
        <f t="shared" si="79"/>
        <v>22126.800000000003</v>
      </c>
      <c r="K219" s="3">
        <f t="shared" si="79"/>
        <v>7500</v>
      </c>
      <c r="L219" s="3">
        <f t="shared" si="79"/>
        <v>5000</v>
      </c>
      <c r="M219" s="3">
        <f t="shared" si="79"/>
        <v>0</v>
      </c>
      <c r="N219" s="3">
        <f t="shared" si="79"/>
        <v>0</v>
      </c>
      <c r="O219" s="3"/>
    </row>
    <row r="220" spans="1:15" ht="33.75" customHeight="1">
      <c r="A220" s="198"/>
      <c r="B220" s="225"/>
      <c r="C220" s="226"/>
      <c r="D220" s="227"/>
      <c r="E220" s="198"/>
      <c r="F220" s="185">
        <v>2016</v>
      </c>
      <c r="G220" s="3">
        <f t="shared" si="79"/>
        <v>7500</v>
      </c>
      <c r="H220" s="3">
        <f t="shared" si="79"/>
        <v>5240.0999999999995</v>
      </c>
      <c r="I220" s="3">
        <f t="shared" si="79"/>
        <v>0</v>
      </c>
      <c r="J220" s="3">
        <f t="shared" si="79"/>
        <v>5240.0999999999995</v>
      </c>
      <c r="K220" s="3">
        <f t="shared" si="79"/>
        <v>7500</v>
      </c>
      <c r="L220" s="3">
        <f t="shared" si="79"/>
        <v>0</v>
      </c>
      <c r="M220" s="3">
        <f t="shared" si="79"/>
        <v>0</v>
      </c>
      <c r="N220" s="3">
        <f t="shared" si="79"/>
        <v>0</v>
      </c>
      <c r="O220" s="3"/>
    </row>
    <row r="221" spans="1:15" ht="39" customHeight="1">
      <c r="A221" s="364" t="s">
        <v>112</v>
      </c>
      <c r="B221" s="208" t="s">
        <v>116</v>
      </c>
      <c r="C221" s="213"/>
      <c r="D221" s="214"/>
      <c r="E221" s="195" t="s">
        <v>217</v>
      </c>
      <c r="F221" s="75" t="s">
        <v>323</v>
      </c>
      <c r="G221" s="48">
        <f>SUM(G222:G224)</f>
        <v>14811</v>
      </c>
      <c r="H221" s="48">
        <f t="shared" ref="H221:N221" si="80">SUM(H222:H224)</f>
        <v>27103.1</v>
      </c>
      <c r="I221" s="48">
        <f t="shared" si="80"/>
        <v>2211</v>
      </c>
      <c r="J221" s="48">
        <f t="shared" si="80"/>
        <v>14503.1</v>
      </c>
      <c r="K221" s="48">
        <f t="shared" si="80"/>
        <v>12600</v>
      </c>
      <c r="L221" s="48">
        <f t="shared" si="80"/>
        <v>12600</v>
      </c>
      <c r="M221" s="48">
        <f t="shared" si="80"/>
        <v>0</v>
      </c>
      <c r="N221" s="48">
        <f t="shared" si="80"/>
        <v>0</v>
      </c>
      <c r="O221" s="48"/>
    </row>
    <row r="222" spans="1:15" ht="292.5" customHeight="1">
      <c r="A222" s="365"/>
      <c r="B222" s="219"/>
      <c r="C222" s="220"/>
      <c r="D222" s="221"/>
      <c r="E222" s="196"/>
      <c r="F222" s="75">
        <v>2013</v>
      </c>
      <c r="G222" s="7">
        <f t="shared" ref="G222:H225" si="81">I222+K222+M222</f>
        <v>7311</v>
      </c>
      <c r="H222" s="48">
        <f t="shared" si="81"/>
        <v>7311</v>
      </c>
      <c r="I222" s="48">
        <v>2211</v>
      </c>
      <c r="J222" s="48">
        <v>2211</v>
      </c>
      <c r="K222" s="48">
        <v>5100</v>
      </c>
      <c r="L222" s="48">
        <v>5100</v>
      </c>
      <c r="M222" s="48">
        <v>0</v>
      </c>
      <c r="N222" s="48">
        <v>0</v>
      </c>
      <c r="O222" s="20" t="s">
        <v>481</v>
      </c>
    </row>
    <row r="223" spans="1:15" ht="84.75" customHeight="1">
      <c r="A223" s="365"/>
      <c r="B223" s="219"/>
      <c r="C223" s="220"/>
      <c r="D223" s="221"/>
      <c r="E223" s="196"/>
      <c r="F223" s="77">
        <v>2014</v>
      </c>
      <c r="G223" s="7">
        <f t="shared" si="81"/>
        <v>5000</v>
      </c>
      <c r="H223" s="48">
        <f t="shared" si="81"/>
        <v>8000</v>
      </c>
      <c r="I223" s="48">
        <v>0</v>
      </c>
      <c r="J223" s="48">
        <v>3000</v>
      </c>
      <c r="K223" s="48">
        <v>5000</v>
      </c>
      <c r="L223" s="48">
        <v>5000</v>
      </c>
      <c r="M223" s="48">
        <v>0</v>
      </c>
      <c r="N223" s="48"/>
      <c r="O223" s="19" t="s">
        <v>482</v>
      </c>
    </row>
    <row r="224" spans="1:15" ht="138.75" customHeight="1">
      <c r="A224" s="197"/>
      <c r="B224" s="222"/>
      <c r="C224" s="223"/>
      <c r="D224" s="224"/>
      <c r="E224" s="197"/>
      <c r="F224" s="96">
        <v>2015</v>
      </c>
      <c r="G224" s="7">
        <f t="shared" si="81"/>
        <v>2500</v>
      </c>
      <c r="H224" s="7">
        <f t="shared" si="81"/>
        <v>11792.1</v>
      </c>
      <c r="I224" s="7">
        <v>0</v>
      </c>
      <c r="J224" s="7">
        <v>9292.1</v>
      </c>
      <c r="K224" s="7">
        <v>2500</v>
      </c>
      <c r="L224" s="7">
        <v>2500</v>
      </c>
      <c r="M224" s="21">
        <v>0</v>
      </c>
      <c r="N224" s="21">
        <v>0</v>
      </c>
      <c r="O224" s="19" t="s">
        <v>550</v>
      </c>
    </row>
    <row r="225" spans="1:15" ht="122.25" customHeight="1">
      <c r="A225" s="198"/>
      <c r="B225" s="225"/>
      <c r="C225" s="226"/>
      <c r="D225" s="227"/>
      <c r="E225" s="198"/>
      <c r="F225" s="177">
        <v>2016</v>
      </c>
      <c r="G225" s="7">
        <f t="shared" si="81"/>
        <v>2500</v>
      </c>
      <c r="H225" s="7">
        <f t="shared" si="81"/>
        <v>1010.2</v>
      </c>
      <c r="I225" s="48">
        <v>0</v>
      </c>
      <c r="J225" s="48">
        <v>1010.2</v>
      </c>
      <c r="K225" s="48">
        <v>2500</v>
      </c>
      <c r="L225" s="48">
        <v>0</v>
      </c>
      <c r="M225" s="48">
        <v>0</v>
      </c>
      <c r="N225" s="48">
        <v>0</v>
      </c>
      <c r="O225" s="19" t="s">
        <v>810</v>
      </c>
    </row>
    <row r="226" spans="1:15" ht="35.25" customHeight="1">
      <c r="A226" s="366" t="s">
        <v>113</v>
      </c>
      <c r="B226" s="208" t="s">
        <v>117</v>
      </c>
      <c r="C226" s="213"/>
      <c r="D226" s="214"/>
      <c r="E226" s="195" t="s">
        <v>217</v>
      </c>
      <c r="F226" s="75" t="s">
        <v>323</v>
      </c>
      <c r="G226" s="48">
        <f>SUM(G227:G230)</f>
        <v>16000</v>
      </c>
      <c r="H226" s="48">
        <f t="shared" ref="H226:N226" si="82">SUM(H227:H230)</f>
        <v>36114.6</v>
      </c>
      <c r="I226" s="48">
        <f t="shared" si="82"/>
        <v>900</v>
      </c>
      <c r="J226" s="48">
        <f t="shared" si="82"/>
        <v>25514.6</v>
      </c>
      <c r="K226" s="48">
        <f t="shared" si="82"/>
        <v>15100</v>
      </c>
      <c r="L226" s="48">
        <f t="shared" si="82"/>
        <v>10600</v>
      </c>
      <c r="M226" s="48">
        <f t="shared" si="82"/>
        <v>0</v>
      </c>
      <c r="N226" s="48">
        <f t="shared" si="82"/>
        <v>0</v>
      </c>
      <c r="O226" s="48"/>
    </row>
    <row r="227" spans="1:15" ht="354.75" customHeight="1">
      <c r="A227" s="367"/>
      <c r="B227" s="219"/>
      <c r="C227" s="220"/>
      <c r="D227" s="221"/>
      <c r="E227" s="196"/>
      <c r="F227" s="75">
        <v>2013</v>
      </c>
      <c r="G227" s="7">
        <f t="shared" ref="G227:H230" si="83">I227+K227+M227</f>
        <v>6000</v>
      </c>
      <c r="H227" s="7">
        <f t="shared" si="83"/>
        <v>6000</v>
      </c>
      <c r="I227" s="7">
        <v>900</v>
      </c>
      <c r="J227" s="7">
        <v>900</v>
      </c>
      <c r="K227" s="7">
        <v>5100</v>
      </c>
      <c r="L227" s="7">
        <v>5100</v>
      </c>
      <c r="M227" s="7">
        <v>0</v>
      </c>
      <c r="N227" s="7">
        <v>0</v>
      </c>
      <c r="O227" s="20" t="s">
        <v>341</v>
      </c>
    </row>
    <row r="228" spans="1:15" ht="167.25" customHeight="1">
      <c r="A228" s="367"/>
      <c r="B228" s="219"/>
      <c r="C228" s="220"/>
      <c r="D228" s="221"/>
      <c r="E228" s="196"/>
      <c r="F228" s="75">
        <v>2014</v>
      </c>
      <c r="G228" s="7">
        <f t="shared" si="83"/>
        <v>5000</v>
      </c>
      <c r="H228" s="48">
        <f t="shared" si="83"/>
        <v>11050</v>
      </c>
      <c r="I228" s="48">
        <v>0</v>
      </c>
      <c r="J228" s="48">
        <v>8050</v>
      </c>
      <c r="K228" s="48">
        <v>5000</v>
      </c>
      <c r="L228" s="48">
        <v>3000</v>
      </c>
      <c r="M228" s="48">
        <v>0</v>
      </c>
      <c r="N228" s="48">
        <v>0</v>
      </c>
      <c r="O228" s="19" t="s">
        <v>483</v>
      </c>
    </row>
    <row r="229" spans="1:15" ht="120.75" customHeight="1">
      <c r="A229" s="197"/>
      <c r="B229" s="222"/>
      <c r="C229" s="223"/>
      <c r="D229" s="224"/>
      <c r="E229" s="197"/>
      <c r="F229" s="75">
        <v>2015</v>
      </c>
      <c r="G229" s="7">
        <f t="shared" si="83"/>
        <v>2500</v>
      </c>
      <c r="H229" s="48">
        <f t="shared" si="83"/>
        <v>14834.7</v>
      </c>
      <c r="I229" s="48">
        <v>0</v>
      </c>
      <c r="J229" s="48">
        <v>12334.7</v>
      </c>
      <c r="K229" s="48">
        <v>2500</v>
      </c>
      <c r="L229" s="48">
        <v>2500</v>
      </c>
      <c r="M229" s="48">
        <v>0</v>
      </c>
      <c r="N229" s="48">
        <v>0</v>
      </c>
      <c r="O229" s="52" t="s">
        <v>665</v>
      </c>
    </row>
    <row r="230" spans="1:15" ht="154.5" customHeight="1">
      <c r="A230" s="198"/>
      <c r="B230" s="225"/>
      <c r="C230" s="226"/>
      <c r="D230" s="227"/>
      <c r="E230" s="198"/>
      <c r="F230" s="177">
        <v>2016</v>
      </c>
      <c r="G230" s="7">
        <f t="shared" si="83"/>
        <v>2500</v>
      </c>
      <c r="H230" s="48">
        <f t="shared" si="83"/>
        <v>4229.8999999999996</v>
      </c>
      <c r="I230" s="48">
        <v>0</v>
      </c>
      <c r="J230" s="48">
        <v>4229.8999999999996</v>
      </c>
      <c r="K230" s="48">
        <v>2500</v>
      </c>
      <c r="L230" s="48">
        <v>0</v>
      </c>
      <c r="M230" s="48">
        <v>0</v>
      </c>
      <c r="N230" s="48">
        <v>0</v>
      </c>
      <c r="O230" s="52" t="s">
        <v>811</v>
      </c>
    </row>
    <row r="231" spans="1:15" ht="29.25" customHeight="1">
      <c r="A231" s="364" t="s">
        <v>114</v>
      </c>
      <c r="B231" s="208" t="s">
        <v>115</v>
      </c>
      <c r="C231" s="213"/>
      <c r="D231" s="214"/>
      <c r="E231" s="195" t="s">
        <v>217</v>
      </c>
      <c r="F231" s="75" t="s">
        <v>323</v>
      </c>
      <c r="G231" s="48">
        <f>SUM(G232:G235)</f>
        <v>17311</v>
      </c>
      <c r="H231" s="48">
        <f t="shared" ref="H231:N231" si="84">SUM(H232:H235)</f>
        <v>950</v>
      </c>
      <c r="I231" s="48">
        <f t="shared" si="84"/>
        <v>2211</v>
      </c>
      <c r="J231" s="48">
        <f t="shared" si="84"/>
        <v>950</v>
      </c>
      <c r="K231" s="48">
        <f t="shared" si="84"/>
        <v>15100</v>
      </c>
      <c r="L231" s="48">
        <f t="shared" si="84"/>
        <v>0</v>
      </c>
      <c r="M231" s="48">
        <f t="shared" si="84"/>
        <v>0</v>
      </c>
      <c r="N231" s="48">
        <f t="shared" si="84"/>
        <v>0</v>
      </c>
      <c r="O231" s="7"/>
    </row>
    <row r="232" spans="1:15" ht="91.5" customHeight="1">
      <c r="A232" s="365"/>
      <c r="B232" s="219"/>
      <c r="C232" s="220"/>
      <c r="D232" s="221"/>
      <c r="E232" s="196"/>
      <c r="F232" s="75">
        <v>2013</v>
      </c>
      <c r="G232" s="7">
        <f t="shared" ref="G232:H235" si="85">I232+K232+M232</f>
        <v>7311</v>
      </c>
      <c r="H232" s="48">
        <f t="shared" si="85"/>
        <v>0</v>
      </c>
      <c r="I232" s="48">
        <v>2211</v>
      </c>
      <c r="J232" s="48">
        <v>0</v>
      </c>
      <c r="K232" s="48">
        <v>5100</v>
      </c>
      <c r="L232" s="48">
        <v>0</v>
      </c>
      <c r="M232" s="48">
        <v>0</v>
      </c>
      <c r="N232" s="48">
        <v>0</v>
      </c>
      <c r="O232" s="20" t="s">
        <v>484</v>
      </c>
    </row>
    <row r="233" spans="1:15" ht="153.75" customHeight="1">
      <c r="A233" s="365"/>
      <c r="B233" s="219"/>
      <c r="C233" s="220"/>
      <c r="D233" s="221"/>
      <c r="E233" s="196"/>
      <c r="F233" s="75">
        <v>2014</v>
      </c>
      <c r="G233" s="7">
        <f t="shared" si="85"/>
        <v>5000</v>
      </c>
      <c r="H233" s="48">
        <f t="shared" si="85"/>
        <v>450</v>
      </c>
      <c r="I233" s="48">
        <v>0</v>
      </c>
      <c r="J233" s="48">
        <v>450</v>
      </c>
      <c r="K233" s="48">
        <v>5000</v>
      </c>
      <c r="L233" s="48">
        <v>0</v>
      </c>
      <c r="M233" s="48">
        <v>0</v>
      </c>
      <c r="N233" s="48">
        <v>0</v>
      </c>
      <c r="O233" s="19" t="s">
        <v>485</v>
      </c>
    </row>
    <row r="234" spans="1:15" ht="66.75" customHeight="1">
      <c r="A234" s="197"/>
      <c r="B234" s="222"/>
      <c r="C234" s="223"/>
      <c r="D234" s="224"/>
      <c r="E234" s="197"/>
      <c r="F234" s="75">
        <v>2015</v>
      </c>
      <c r="G234" s="7">
        <f t="shared" si="85"/>
        <v>2500</v>
      </c>
      <c r="H234" s="48">
        <f t="shared" si="85"/>
        <v>500</v>
      </c>
      <c r="I234" s="48">
        <v>0</v>
      </c>
      <c r="J234" s="48">
        <v>500</v>
      </c>
      <c r="K234" s="48">
        <v>2500</v>
      </c>
      <c r="L234" s="48">
        <v>0</v>
      </c>
      <c r="M234" s="48">
        <v>0</v>
      </c>
      <c r="N234" s="48">
        <v>0</v>
      </c>
      <c r="O234" s="19" t="s">
        <v>485</v>
      </c>
    </row>
    <row r="235" spans="1:15" ht="41.25" customHeight="1">
      <c r="A235" s="198"/>
      <c r="B235" s="225"/>
      <c r="C235" s="226"/>
      <c r="D235" s="227"/>
      <c r="E235" s="198"/>
      <c r="F235" s="177">
        <v>2016</v>
      </c>
      <c r="G235" s="7">
        <f t="shared" si="85"/>
        <v>2500</v>
      </c>
      <c r="H235" s="48">
        <f t="shared" si="85"/>
        <v>0</v>
      </c>
      <c r="I235" s="48">
        <v>0</v>
      </c>
      <c r="J235" s="48">
        <v>0</v>
      </c>
      <c r="K235" s="48">
        <v>2500</v>
      </c>
      <c r="L235" s="48">
        <v>0</v>
      </c>
      <c r="M235" s="48">
        <v>0</v>
      </c>
      <c r="N235" s="48">
        <v>0</v>
      </c>
      <c r="O235" s="19" t="s">
        <v>812</v>
      </c>
    </row>
    <row r="236" spans="1:15" ht="27.75" customHeight="1">
      <c r="A236" s="231" t="s">
        <v>250</v>
      </c>
      <c r="B236" s="233" t="s">
        <v>251</v>
      </c>
      <c r="C236" s="234"/>
      <c r="D236" s="235"/>
      <c r="E236" s="231" t="s">
        <v>217</v>
      </c>
      <c r="F236" s="81" t="s">
        <v>323</v>
      </c>
      <c r="G236" s="3">
        <f>SUM(G237:G240)</f>
        <v>1495</v>
      </c>
      <c r="H236" s="3">
        <f t="shared" ref="H236:N236" si="86">SUM(H237:H240)</f>
        <v>864.6</v>
      </c>
      <c r="I236" s="3">
        <f t="shared" si="86"/>
        <v>0</v>
      </c>
      <c r="J236" s="3">
        <f t="shared" si="86"/>
        <v>187</v>
      </c>
      <c r="K236" s="3">
        <f t="shared" si="86"/>
        <v>1495</v>
      </c>
      <c r="L236" s="3">
        <f t="shared" si="86"/>
        <v>677.6</v>
      </c>
      <c r="M236" s="3">
        <f t="shared" si="86"/>
        <v>0</v>
      </c>
      <c r="N236" s="3">
        <f t="shared" si="86"/>
        <v>0</v>
      </c>
      <c r="O236" s="81"/>
    </row>
    <row r="237" spans="1:15" ht="24.75" customHeight="1">
      <c r="A237" s="232"/>
      <c r="B237" s="236"/>
      <c r="C237" s="237"/>
      <c r="D237" s="238"/>
      <c r="E237" s="232"/>
      <c r="F237" s="81">
        <v>2013</v>
      </c>
      <c r="G237" s="3">
        <f t="shared" ref="G237:N240" si="87">G242+G247+G252</f>
        <v>0</v>
      </c>
      <c r="H237" s="3">
        <f t="shared" si="87"/>
        <v>0</v>
      </c>
      <c r="I237" s="3">
        <f t="shared" si="87"/>
        <v>0</v>
      </c>
      <c r="J237" s="3">
        <f t="shared" si="87"/>
        <v>0</v>
      </c>
      <c r="K237" s="3">
        <f t="shared" si="87"/>
        <v>0</v>
      </c>
      <c r="L237" s="3">
        <f t="shared" si="87"/>
        <v>0</v>
      </c>
      <c r="M237" s="3">
        <f t="shared" si="87"/>
        <v>0</v>
      </c>
      <c r="N237" s="3">
        <f t="shared" si="87"/>
        <v>0</v>
      </c>
      <c r="O237" s="3"/>
    </row>
    <row r="238" spans="1:15" ht="28.5" customHeight="1">
      <c r="A238" s="232"/>
      <c r="B238" s="236"/>
      <c r="C238" s="237"/>
      <c r="D238" s="238"/>
      <c r="E238" s="232"/>
      <c r="F238" s="81">
        <v>2014</v>
      </c>
      <c r="G238" s="3">
        <f t="shared" si="87"/>
        <v>395</v>
      </c>
      <c r="H238" s="3">
        <f t="shared" si="87"/>
        <v>395</v>
      </c>
      <c r="I238" s="3">
        <f t="shared" si="87"/>
        <v>0</v>
      </c>
      <c r="J238" s="3">
        <f t="shared" si="87"/>
        <v>0</v>
      </c>
      <c r="K238" s="3">
        <f t="shared" si="87"/>
        <v>395</v>
      </c>
      <c r="L238" s="3">
        <f t="shared" si="87"/>
        <v>395</v>
      </c>
      <c r="M238" s="3">
        <f t="shared" si="87"/>
        <v>0</v>
      </c>
      <c r="N238" s="3">
        <f t="shared" si="87"/>
        <v>0</v>
      </c>
      <c r="O238" s="3"/>
    </row>
    <row r="239" spans="1:15" ht="36" customHeight="1">
      <c r="A239" s="197"/>
      <c r="B239" s="222"/>
      <c r="C239" s="223"/>
      <c r="D239" s="224"/>
      <c r="E239" s="197"/>
      <c r="F239" s="74">
        <v>2015</v>
      </c>
      <c r="G239" s="3">
        <f t="shared" si="87"/>
        <v>450</v>
      </c>
      <c r="H239" s="3">
        <f t="shared" si="87"/>
        <v>288</v>
      </c>
      <c r="I239" s="3">
        <f t="shared" si="87"/>
        <v>0</v>
      </c>
      <c r="J239" s="3">
        <f t="shared" si="87"/>
        <v>138</v>
      </c>
      <c r="K239" s="3">
        <f t="shared" si="87"/>
        <v>450</v>
      </c>
      <c r="L239" s="3">
        <f t="shared" si="87"/>
        <v>150</v>
      </c>
      <c r="M239" s="3">
        <f t="shared" si="87"/>
        <v>0</v>
      </c>
      <c r="N239" s="3">
        <f t="shared" si="87"/>
        <v>0</v>
      </c>
      <c r="O239" s="3"/>
    </row>
    <row r="240" spans="1:15" ht="34.5" customHeight="1">
      <c r="A240" s="198"/>
      <c r="B240" s="225"/>
      <c r="C240" s="226"/>
      <c r="D240" s="227"/>
      <c r="E240" s="198"/>
      <c r="F240" s="175">
        <v>2016</v>
      </c>
      <c r="G240" s="3">
        <f t="shared" si="87"/>
        <v>650</v>
      </c>
      <c r="H240" s="3">
        <f t="shared" si="87"/>
        <v>181.6</v>
      </c>
      <c r="I240" s="3">
        <f t="shared" si="87"/>
        <v>0</v>
      </c>
      <c r="J240" s="3">
        <f t="shared" si="87"/>
        <v>49</v>
      </c>
      <c r="K240" s="3">
        <f t="shared" si="87"/>
        <v>650</v>
      </c>
      <c r="L240" s="3">
        <f t="shared" si="87"/>
        <v>132.6</v>
      </c>
      <c r="M240" s="3">
        <f t="shared" si="87"/>
        <v>0</v>
      </c>
      <c r="N240" s="3">
        <f t="shared" si="87"/>
        <v>0</v>
      </c>
      <c r="O240" s="3"/>
    </row>
    <row r="241" spans="1:15" ht="30.75" customHeight="1">
      <c r="A241" s="231" t="s">
        <v>118</v>
      </c>
      <c r="B241" s="208" t="s">
        <v>121</v>
      </c>
      <c r="C241" s="213"/>
      <c r="D241" s="214"/>
      <c r="E241" s="195" t="s">
        <v>217</v>
      </c>
      <c r="F241" s="75" t="s">
        <v>323</v>
      </c>
      <c r="G241" s="48">
        <f>SUM(G242:G244)</f>
        <v>300</v>
      </c>
      <c r="H241" s="48">
        <f t="shared" ref="H241:N241" si="88">SUM(H242:H244)</f>
        <v>174.5</v>
      </c>
      <c r="I241" s="48">
        <f t="shared" si="88"/>
        <v>0</v>
      </c>
      <c r="J241" s="48">
        <f t="shared" si="88"/>
        <v>24.5</v>
      </c>
      <c r="K241" s="48">
        <f t="shared" si="88"/>
        <v>300</v>
      </c>
      <c r="L241" s="48">
        <f t="shared" si="88"/>
        <v>150</v>
      </c>
      <c r="M241" s="48">
        <f t="shared" si="88"/>
        <v>0</v>
      </c>
      <c r="N241" s="48">
        <f t="shared" si="88"/>
        <v>0</v>
      </c>
      <c r="O241" s="48"/>
    </row>
    <row r="242" spans="1:15" ht="26.25" customHeight="1">
      <c r="A242" s="197"/>
      <c r="B242" s="219"/>
      <c r="C242" s="220"/>
      <c r="D242" s="221"/>
      <c r="E242" s="196"/>
      <c r="F242" s="75">
        <v>2013</v>
      </c>
      <c r="G242" s="48">
        <f t="shared" ref="G242:H245" si="89">I242+K242+M242</f>
        <v>0</v>
      </c>
      <c r="H242" s="48">
        <f t="shared" si="89"/>
        <v>0</v>
      </c>
      <c r="I242" s="48">
        <v>0</v>
      </c>
      <c r="J242" s="48">
        <v>0</v>
      </c>
      <c r="K242" s="48">
        <v>0</v>
      </c>
      <c r="L242" s="48">
        <v>0</v>
      </c>
      <c r="M242" s="48">
        <v>0</v>
      </c>
      <c r="N242" s="48">
        <v>0</v>
      </c>
      <c r="O242" s="48"/>
    </row>
    <row r="243" spans="1:15" ht="138.75" customHeight="1">
      <c r="A243" s="197"/>
      <c r="B243" s="219"/>
      <c r="C243" s="220"/>
      <c r="D243" s="221"/>
      <c r="E243" s="196"/>
      <c r="F243" s="75">
        <v>2014</v>
      </c>
      <c r="G243" s="48">
        <f t="shared" si="89"/>
        <v>150</v>
      </c>
      <c r="H243" s="48">
        <f t="shared" si="89"/>
        <v>150</v>
      </c>
      <c r="I243" s="48">
        <f>SUM(I246:I247)</f>
        <v>0</v>
      </c>
      <c r="J243" s="48">
        <v>0</v>
      </c>
      <c r="K243" s="48">
        <v>150</v>
      </c>
      <c r="L243" s="48">
        <v>150</v>
      </c>
      <c r="M243" s="48">
        <f>SUM(M246:M247)</f>
        <v>0</v>
      </c>
      <c r="N243" s="48">
        <v>0</v>
      </c>
      <c r="O243" s="19" t="s">
        <v>491</v>
      </c>
    </row>
    <row r="244" spans="1:15" ht="69.75" customHeight="1">
      <c r="A244" s="197"/>
      <c r="B244" s="222"/>
      <c r="C244" s="223"/>
      <c r="D244" s="224"/>
      <c r="E244" s="197"/>
      <c r="F244" s="75">
        <v>2015</v>
      </c>
      <c r="G244" s="48">
        <f t="shared" si="89"/>
        <v>150</v>
      </c>
      <c r="H244" s="48">
        <f t="shared" si="89"/>
        <v>24.5</v>
      </c>
      <c r="I244" s="48">
        <v>0</v>
      </c>
      <c r="J244" s="48">
        <v>24.5</v>
      </c>
      <c r="K244" s="48">
        <v>150</v>
      </c>
      <c r="L244" s="48">
        <v>0</v>
      </c>
      <c r="M244" s="48">
        <v>0</v>
      </c>
      <c r="N244" s="48">
        <v>0</v>
      </c>
      <c r="O244" s="19" t="s">
        <v>615</v>
      </c>
    </row>
    <row r="245" spans="1:15" ht="55.5" customHeight="1">
      <c r="A245" s="198"/>
      <c r="B245" s="225"/>
      <c r="C245" s="226"/>
      <c r="D245" s="227"/>
      <c r="E245" s="198"/>
      <c r="F245" s="177">
        <v>2016</v>
      </c>
      <c r="G245" s="48">
        <f t="shared" si="89"/>
        <v>200</v>
      </c>
      <c r="H245" s="48">
        <f t="shared" si="89"/>
        <v>0</v>
      </c>
      <c r="I245" s="48">
        <v>0</v>
      </c>
      <c r="J245" s="48">
        <v>0</v>
      </c>
      <c r="K245" s="48">
        <v>200</v>
      </c>
      <c r="L245" s="48">
        <v>0</v>
      </c>
      <c r="M245" s="48">
        <v>0</v>
      </c>
      <c r="N245" s="48">
        <v>0</v>
      </c>
      <c r="O245" s="52" t="s">
        <v>813</v>
      </c>
    </row>
    <row r="246" spans="1:15" ht="29.25" customHeight="1">
      <c r="A246" s="231" t="s">
        <v>119</v>
      </c>
      <c r="B246" s="208" t="s">
        <v>122</v>
      </c>
      <c r="C246" s="213"/>
      <c r="D246" s="214"/>
      <c r="E246" s="195" t="s">
        <v>217</v>
      </c>
      <c r="F246" s="97" t="s">
        <v>323</v>
      </c>
      <c r="G246" s="48">
        <f>SUM(G247:G249)</f>
        <v>300</v>
      </c>
      <c r="H246" s="48">
        <f t="shared" ref="H246:N246" si="90">SUM(H247:H249)</f>
        <v>413.5</v>
      </c>
      <c r="I246" s="48">
        <f t="shared" si="90"/>
        <v>0</v>
      </c>
      <c r="J246" s="48">
        <f t="shared" si="90"/>
        <v>113.5</v>
      </c>
      <c r="K246" s="48">
        <f t="shared" si="90"/>
        <v>300</v>
      </c>
      <c r="L246" s="48">
        <f t="shared" si="90"/>
        <v>300</v>
      </c>
      <c r="M246" s="48">
        <f t="shared" si="90"/>
        <v>0</v>
      </c>
      <c r="N246" s="48">
        <f t="shared" si="90"/>
        <v>0</v>
      </c>
      <c r="O246" s="7"/>
    </row>
    <row r="247" spans="1:15" ht="36" customHeight="1">
      <c r="A247" s="197"/>
      <c r="B247" s="219"/>
      <c r="C247" s="220"/>
      <c r="D247" s="221"/>
      <c r="E247" s="196"/>
      <c r="F247" s="75">
        <v>2013</v>
      </c>
      <c r="G247" s="7">
        <f t="shared" ref="G247:H250" si="91">I247+K247+M247</f>
        <v>0</v>
      </c>
      <c r="H247" s="48">
        <f t="shared" si="91"/>
        <v>0</v>
      </c>
      <c r="I247" s="48">
        <v>0</v>
      </c>
      <c r="J247" s="48">
        <v>0</v>
      </c>
      <c r="K247" s="48">
        <v>0</v>
      </c>
      <c r="L247" s="48">
        <v>0</v>
      </c>
      <c r="M247" s="48">
        <v>0</v>
      </c>
      <c r="N247" s="48">
        <v>0</v>
      </c>
      <c r="O247" s="48"/>
    </row>
    <row r="248" spans="1:15" ht="135" customHeight="1">
      <c r="A248" s="197"/>
      <c r="B248" s="219"/>
      <c r="C248" s="220"/>
      <c r="D248" s="221"/>
      <c r="E248" s="196"/>
      <c r="F248" s="75">
        <v>2014</v>
      </c>
      <c r="G248" s="7">
        <f t="shared" si="91"/>
        <v>150</v>
      </c>
      <c r="H248" s="48">
        <f t="shared" si="91"/>
        <v>150</v>
      </c>
      <c r="I248" s="48">
        <f>SUM(I251:I252)</f>
        <v>0</v>
      </c>
      <c r="J248" s="48">
        <v>0</v>
      </c>
      <c r="K248" s="48">
        <v>150</v>
      </c>
      <c r="L248" s="48">
        <v>150</v>
      </c>
      <c r="M248" s="48">
        <f>SUM(M251:M252)</f>
        <v>0</v>
      </c>
      <c r="N248" s="7">
        <v>0</v>
      </c>
      <c r="O248" s="55" t="s">
        <v>492</v>
      </c>
    </row>
    <row r="249" spans="1:15" ht="126" customHeight="1">
      <c r="A249" s="197"/>
      <c r="B249" s="222"/>
      <c r="C249" s="223"/>
      <c r="D249" s="224"/>
      <c r="E249" s="197"/>
      <c r="F249" s="69">
        <v>2015</v>
      </c>
      <c r="G249" s="48">
        <f t="shared" si="91"/>
        <v>150</v>
      </c>
      <c r="H249" s="48">
        <f t="shared" si="91"/>
        <v>263.5</v>
      </c>
      <c r="I249" s="48">
        <v>0</v>
      </c>
      <c r="J249" s="48">
        <v>113.5</v>
      </c>
      <c r="K249" s="48">
        <v>150</v>
      </c>
      <c r="L249" s="48">
        <v>150</v>
      </c>
      <c r="M249" s="48">
        <v>0</v>
      </c>
      <c r="N249" s="48">
        <v>0</v>
      </c>
      <c r="O249" s="19" t="s">
        <v>654</v>
      </c>
    </row>
    <row r="250" spans="1:15" ht="82.5" customHeight="1">
      <c r="A250" s="198"/>
      <c r="B250" s="225"/>
      <c r="C250" s="226"/>
      <c r="D250" s="227"/>
      <c r="E250" s="198"/>
      <c r="F250" s="173">
        <v>2016</v>
      </c>
      <c r="G250" s="48">
        <f t="shared" si="91"/>
        <v>300</v>
      </c>
      <c r="H250" s="48">
        <f t="shared" si="91"/>
        <v>181.6</v>
      </c>
      <c r="I250" s="48">
        <v>0</v>
      </c>
      <c r="J250" s="48">
        <v>49</v>
      </c>
      <c r="K250" s="48">
        <v>300</v>
      </c>
      <c r="L250" s="48">
        <v>132.6</v>
      </c>
      <c r="M250" s="48">
        <v>0</v>
      </c>
      <c r="N250" s="48">
        <v>0</v>
      </c>
      <c r="O250" s="52" t="s">
        <v>782</v>
      </c>
    </row>
    <row r="251" spans="1:15" ht="25.5" customHeight="1">
      <c r="A251" s="231" t="s">
        <v>120</v>
      </c>
      <c r="B251" s="208" t="s">
        <v>443</v>
      </c>
      <c r="C251" s="213"/>
      <c r="D251" s="214"/>
      <c r="E251" s="195" t="s">
        <v>217</v>
      </c>
      <c r="F251" s="69" t="s">
        <v>323</v>
      </c>
      <c r="G251" s="48">
        <f>SUM(G252:G254)</f>
        <v>245</v>
      </c>
      <c r="H251" s="48">
        <f t="shared" ref="H251:N251" si="92">SUM(H252:H254)</f>
        <v>95</v>
      </c>
      <c r="I251" s="48">
        <f t="shared" si="92"/>
        <v>0</v>
      </c>
      <c r="J251" s="48">
        <f t="shared" si="92"/>
        <v>0</v>
      </c>
      <c r="K251" s="48">
        <f t="shared" si="92"/>
        <v>245</v>
      </c>
      <c r="L251" s="48">
        <f t="shared" si="92"/>
        <v>95</v>
      </c>
      <c r="M251" s="48">
        <f t="shared" si="92"/>
        <v>0</v>
      </c>
      <c r="N251" s="48">
        <f t="shared" si="92"/>
        <v>0</v>
      </c>
      <c r="O251" s="7"/>
    </row>
    <row r="252" spans="1:15" ht="26.25" customHeight="1">
      <c r="A252" s="197"/>
      <c r="B252" s="219"/>
      <c r="C252" s="220"/>
      <c r="D252" s="221"/>
      <c r="E252" s="196"/>
      <c r="F252" s="75">
        <v>2013</v>
      </c>
      <c r="G252" s="7">
        <f t="shared" ref="G252:H255" si="93">I252+K252+M252</f>
        <v>0</v>
      </c>
      <c r="H252" s="48">
        <f t="shared" si="93"/>
        <v>0</v>
      </c>
      <c r="I252" s="48">
        <v>0</v>
      </c>
      <c r="J252" s="48">
        <v>0</v>
      </c>
      <c r="K252" s="48">
        <v>0</v>
      </c>
      <c r="L252" s="48">
        <v>0</v>
      </c>
      <c r="M252" s="48">
        <v>0</v>
      </c>
      <c r="N252" s="48">
        <v>0</v>
      </c>
      <c r="O252" s="48"/>
    </row>
    <row r="253" spans="1:15" ht="139.5" customHeight="1">
      <c r="A253" s="197"/>
      <c r="B253" s="219"/>
      <c r="C253" s="220"/>
      <c r="D253" s="221"/>
      <c r="E253" s="196"/>
      <c r="F253" s="70">
        <v>2014</v>
      </c>
      <c r="G253" s="7">
        <f t="shared" si="93"/>
        <v>95</v>
      </c>
      <c r="H253" s="7">
        <f t="shared" si="93"/>
        <v>95</v>
      </c>
      <c r="I253" s="7">
        <v>0</v>
      </c>
      <c r="J253" s="7">
        <v>0</v>
      </c>
      <c r="K253" s="7">
        <v>95</v>
      </c>
      <c r="L253" s="7">
        <v>95</v>
      </c>
      <c r="M253" s="7">
        <v>0</v>
      </c>
      <c r="N253" s="21">
        <v>0</v>
      </c>
      <c r="O253" s="18" t="s">
        <v>493</v>
      </c>
    </row>
    <row r="254" spans="1:15" ht="57" customHeight="1">
      <c r="A254" s="197"/>
      <c r="B254" s="222"/>
      <c r="C254" s="223"/>
      <c r="D254" s="224"/>
      <c r="E254" s="197"/>
      <c r="F254" s="75">
        <v>2015</v>
      </c>
      <c r="G254" s="48">
        <f t="shared" si="93"/>
        <v>150</v>
      </c>
      <c r="H254" s="48">
        <f t="shared" si="93"/>
        <v>0</v>
      </c>
      <c r="I254" s="48">
        <v>0</v>
      </c>
      <c r="J254" s="48">
        <v>0</v>
      </c>
      <c r="K254" s="48">
        <v>150</v>
      </c>
      <c r="L254" s="48">
        <v>0</v>
      </c>
      <c r="M254" s="48">
        <v>0</v>
      </c>
      <c r="N254" s="48">
        <v>0</v>
      </c>
      <c r="O254" s="19" t="s">
        <v>614</v>
      </c>
    </row>
    <row r="255" spans="1:15" ht="36.75" customHeight="1">
      <c r="A255" s="198"/>
      <c r="B255" s="225"/>
      <c r="C255" s="226"/>
      <c r="D255" s="227"/>
      <c r="E255" s="198"/>
      <c r="F255" s="177">
        <v>2016</v>
      </c>
      <c r="G255" s="48">
        <f t="shared" si="93"/>
        <v>150</v>
      </c>
      <c r="H255" s="48">
        <f t="shared" si="93"/>
        <v>0</v>
      </c>
      <c r="I255" s="48">
        <v>0</v>
      </c>
      <c r="J255" s="48">
        <v>0</v>
      </c>
      <c r="K255" s="48">
        <v>150</v>
      </c>
      <c r="L255" s="48">
        <v>0</v>
      </c>
      <c r="M255" s="48">
        <v>0</v>
      </c>
      <c r="N255" s="48">
        <v>0</v>
      </c>
      <c r="O255" s="52" t="s">
        <v>813</v>
      </c>
    </row>
    <row r="256" spans="1:15" ht="30" customHeight="1">
      <c r="A256" s="278"/>
      <c r="B256" s="358" t="s">
        <v>142</v>
      </c>
      <c r="C256" s="358"/>
      <c r="D256" s="358"/>
      <c r="E256" s="278"/>
      <c r="F256" s="94" t="s">
        <v>323</v>
      </c>
      <c r="G256" s="3">
        <f>SUM(G257:G259)</f>
        <v>803419.3</v>
      </c>
      <c r="H256" s="3">
        <f t="shared" ref="H256:N256" si="94">SUM(H257:H259)</f>
        <v>337341</v>
      </c>
      <c r="I256" s="3">
        <f t="shared" si="94"/>
        <v>566941</v>
      </c>
      <c r="J256" s="3">
        <f t="shared" si="94"/>
        <v>277867</v>
      </c>
      <c r="K256" s="3">
        <f t="shared" si="94"/>
        <v>236478.3</v>
      </c>
      <c r="L256" s="3">
        <f t="shared" si="94"/>
        <v>59474</v>
      </c>
      <c r="M256" s="3">
        <f t="shared" si="94"/>
        <v>0</v>
      </c>
      <c r="N256" s="3">
        <f t="shared" si="94"/>
        <v>0</v>
      </c>
      <c r="O256" s="55"/>
    </row>
    <row r="257" spans="1:15" ht="24.75" customHeight="1">
      <c r="A257" s="278"/>
      <c r="B257" s="359"/>
      <c r="C257" s="359"/>
      <c r="D257" s="359"/>
      <c r="E257" s="278"/>
      <c r="F257" s="3">
        <v>2013</v>
      </c>
      <c r="G257" s="3">
        <f t="shared" ref="G257:N260" si="95">G124+G159+G205+G217+G237</f>
        <v>58145.3</v>
      </c>
      <c r="H257" s="3">
        <f t="shared" si="95"/>
        <v>46433</v>
      </c>
      <c r="I257" s="3">
        <f t="shared" si="95"/>
        <v>24125</v>
      </c>
      <c r="J257" s="3">
        <f t="shared" si="95"/>
        <v>27332</v>
      </c>
      <c r="K257" s="3">
        <f t="shared" si="95"/>
        <v>34020.300000000003</v>
      </c>
      <c r="L257" s="3">
        <f t="shared" si="95"/>
        <v>19101</v>
      </c>
      <c r="M257" s="3">
        <f t="shared" si="95"/>
        <v>0</v>
      </c>
      <c r="N257" s="3">
        <f t="shared" si="95"/>
        <v>0</v>
      </c>
      <c r="O257" s="3"/>
    </row>
    <row r="258" spans="1:15" ht="27" customHeight="1">
      <c r="A258" s="278"/>
      <c r="B258" s="359"/>
      <c r="C258" s="359"/>
      <c r="D258" s="359"/>
      <c r="E258" s="278"/>
      <c r="F258" s="3">
        <v>2014</v>
      </c>
      <c r="G258" s="3">
        <f t="shared" si="95"/>
        <v>273784</v>
      </c>
      <c r="H258" s="3">
        <f t="shared" si="95"/>
        <v>38789.5</v>
      </c>
      <c r="I258" s="3">
        <f t="shared" si="95"/>
        <v>194384</v>
      </c>
      <c r="J258" s="3">
        <f t="shared" si="95"/>
        <v>19108.5</v>
      </c>
      <c r="K258" s="3">
        <f t="shared" si="95"/>
        <v>79400</v>
      </c>
      <c r="L258" s="3">
        <f t="shared" si="95"/>
        <v>19681</v>
      </c>
      <c r="M258" s="3">
        <f t="shared" si="95"/>
        <v>0</v>
      </c>
      <c r="N258" s="3">
        <f t="shared" si="95"/>
        <v>0</v>
      </c>
      <c r="O258" s="3"/>
    </row>
    <row r="259" spans="1:15" ht="32.25" customHeight="1">
      <c r="A259" s="278"/>
      <c r="B259" s="359"/>
      <c r="C259" s="359"/>
      <c r="D259" s="359"/>
      <c r="E259" s="278"/>
      <c r="F259" s="3">
        <v>2015</v>
      </c>
      <c r="G259" s="3">
        <f t="shared" si="95"/>
        <v>471490</v>
      </c>
      <c r="H259" s="3">
        <f t="shared" si="95"/>
        <v>252118.5</v>
      </c>
      <c r="I259" s="3">
        <f t="shared" si="95"/>
        <v>348432</v>
      </c>
      <c r="J259" s="3">
        <f t="shared" si="95"/>
        <v>231426.5</v>
      </c>
      <c r="K259" s="3">
        <f t="shared" si="95"/>
        <v>123058</v>
      </c>
      <c r="L259" s="3">
        <f t="shared" si="95"/>
        <v>20692</v>
      </c>
      <c r="M259" s="3">
        <f t="shared" si="95"/>
        <v>0</v>
      </c>
      <c r="N259" s="3">
        <f t="shared" si="95"/>
        <v>0</v>
      </c>
      <c r="O259" s="3"/>
    </row>
    <row r="260" spans="1:15" ht="42" customHeight="1">
      <c r="A260" s="271"/>
      <c r="B260" s="360"/>
      <c r="C260" s="360"/>
      <c r="D260" s="360"/>
      <c r="E260" s="271"/>
      <c r="F260" s="3">
        <v>2016</v>
      </c>
      <c r="G260" s="3">
        <f t="shared" si="95"/>
        <v>64260</v>
      </c>
      <c r="H260" s="3">
        <f t="shared" si="95"/>
        <v>9944.1</v>
      </c>
      <c r="I260" s="3">
        <f t="shared" si="95"/>
        <v>0</v>
      </c>
      <c r="J260" s="3">
        <f t="shared" si="95"/>
        <v>5289.0999999999995</v>
      </c>
      <c r="K260" s="3">
        <f t="shared" si="95"/>
        <v>64260</v>
      </c>
      <c r="L260" s="3">
        <f t="shared" si="95"/>
        <v>4655</v>
      </c>
      <c r="M260" s="3">
        <f t="shared" si="95"/>
        <v>0</v>
      </c>
      <c r="N260" s="3">
        <f t="shared" si="95"/>
        <v>0</v>
      </c>
      <c r="O260" s="3"/>
    </row>
    <row r="261" spans="1:15" ht="40.5" customHeight="1">
      <c r="A261" s="241" t="s">
        <v>252</v>
      </c>
      <c r="B261" s="242"/>
      <c r="C261" s="242"/>
      <c r="D261" s="242"/>
      <c r="E261" s="242"/>
      <c r="F261" s="242"/>
      <c r="G261" s="242"/>
      <c r="H261" s="242"/>
      <c r="I261" s="242"/>
      <c r="J261" s="242"/>
      <c r="K261" s="242"/>
      <c r="L261" s="242"/>
      <c r="M261" s="242"/>
      <c r="N261" s="242"/>
      <c r="O261" s="242"/>
    </row>
    <row r="262" spans="1:15" ht="31.5" hidden="1" customHeight="1">
      <c r="A262" s="241"/>
      <c r="B262" s="242"/>
      <c r="C262" s="242"/>
      <c r="D262" s="242"/>
      <c r="E262" s="242"/>
      <c r="F262" s="242"/>
      <c r="G262" s="242"/>
      <c r="H262" s="242"/>
      <c r="I262" s="242"/>
      <c r="J262" s="242"/>
      <c r="K262" s="242"/>
      <c r="L262" s="242"/>
      <c r="M262" s="242"/>
      <c r="N262" s="242"/>
      <c r="O262" s="242"/>
    </row>
    <row r="263" spans="1:15" ht="39.75" customHeight="1">
      <c r="A263" s="231" t="s">
        <v>253</v>
      </c>
      <c r="B263" s="233" t="s">
        <v>254</v>
      </c>
      <c r="C263" s="234"/>
      <c r="D263" s="235"/>
      <c r="E263" s="231" t="s">
        <v>217</v>
      </c>
      <c r="F263" s="81" t="s">
        <v>323</v>
      </c>
      <c r="G263" s="3">
        <f>SUM(G264:G267)</f>
        <v>692600</v>
      </c>
      <c r="H263" s="3">
        <f t="shared" ref="H263:N263" si="96">SUM(H264:H267)</f>
        <v>0</v>
      </c>
      <c r="I263" s="3">
        <f t="shared" si="96"/>
        <v>218200</v>
      </c>
      <c r="J263" s="3">
        <f t="shared" si="96"/>
        <v>0</v>
      </c>
      <c r="K263" s="3">
        <f t="shared" si="96"/>
        <v>67060</v>
      </c>
      <c r="L263" s="3">
        <f t="shared" si="96"/>
        <v>0</v>
      </c>
      <c r="M263" s="3">
        <f t="shared" si="96"/>
        <v>407340</v>
      </c>
      <c r="N263" s="3">
        <f t="shared" si="96"/>
        <v>0</v>
      </c>
      <c r="O263" s="3"/>
    </row>
    <row r="264" spans="1:15" ht="38.25" customHeight="1">
      <c r="A264" s="232"/>
      <c r="B264" s="236"/>
      <c r="C264" s="237"/>
      <c r="D264" s="238"/>
      <c r="E264" s="232"/>
      <c r="F264" s="81">
        <v>2013</v>
      </c>
      <c r="G264" s="3">
        <f t="shared" ref="G264:N266" si="97">G269+G274+G279+G284+G289</f>
        <v>147500</v>
      </c>
      <c r="H264" s="3">
        <f t="shared" si="97"/>
        <v>0</v>
      </c>
      <c r="I264" s="3">
        <f t="shared" si="97"/>
        <v>79000</v>
      </c>
      <c r="J264" s="3">
        <f t="shared" si="97"/>
        <v>0</v>
      </c>
      <c r="K264" s="3">
        <f t="shared" si="97"/>
        <v>14500</v>
      </c>
      <c r="L264" s="3">
        <f t="shared" si="97"/>
        <v>0</v>
      </c>
      <c r="M264" s="3">
        <f t="shared" si="97"/>
        <v>54000</v>
      </c>
      <c r="N264" s="3">
        <f t="shared" si="97"/>
        <v>0</v>
      </c>
      <c r="O264" s="3"/>
    </row>
    <row r="265" spans="1:15" ht="43.5" customHeight="1">
      <c r="A265" s="232"/>
      <c r="B265" s="236"/>
      <c r="C265" s="237"/>
      <c r="D265" s="238"/>
      <c r="E265" s="232"/>
      <c r="F265" s="81">
        <v>2014</v>
      </c>
      <c r="G265" s="3">
        <f t="shared" si="97"/>
        <v>121500</v>
      </c>
      <c r="H265" s="3">
        <f t="shared" si="97"/>
        <v>0</v>
      </c>
      <c r="I265" s="3">
        <f t="shared" si="97"/>
        <v>66800</v>
      </c>
      <c r="J265" s="3">
        <f t="shared" si="97"/>
        <v>0</v>
      </c>
      <c r="K265" s="3">
        <f t="shared" si="97"/>
        <v>9700</v>
      </c>
      <c r="L265" s="3">
        <f t="shared" si="97"/>
        <v>0</v>
      </c>
      <c r="M265" s="3">
        <f t="shared" si="97"/>
        <v>45000</v>
      </c>
      <c r="N265" s="3">
        <f t="shared" si="97"/>
        <v>0</v>
      </c>
      <c r="O265" s="3"/>
    </row>
    <row r="266" spans="1:15" ht="35.25" customHeight="1">
      <c r="A266" s="197"/>
      <c r="B266" s="222"/>
      <c r="C266" s="223"/>
      <c r="D266" s="224"/>
      <c r="E266" s="197"/>
      <c r="F266" s="81">
        <v>2015</v>
      </c>
      <c r="G266" s="3">
        <f t="shared" si="97"/>
        <v>138600</v>
      </c>
      <c r="H266" s="3">
        <f t="shared" si="97"/>
        <v>0</v>
      </c>
      <c r="I266" s="3">
        <f t="shared" si="97"/>
        <v>18400</v>
      </c>
      <c r="J266" s="3">
        <f t="shared" si="97"/>
        <v>0</v>
      </c>
      <c r="K266" s="3">
        <f t="shared" si="97"/>
        <v>14360</v>
      </c>
      <c r="L266" s="3">
        <f t="shared" si="97"/>
        <v>0</v>
      </c>
      <c r="M266" s="3">
        <f t="shared" si="97"/>
        <v>105840</v>
      </c>
      <c r="N266" s="3">
        <f t="shared" si="97"/>
        <v>0</v>
      </c>
      <c r="O266" s="3"/>
    </row>
    <row r="267" spans="1:15" ht="35.25" customHeight="1">
      <c r="A267" s="198"/>
      <c r="B267" s="225"/>
      <c r="C267" s="226"/>
      <c r="D267" s="227"/>
      <c r="E267" s="198"/>
      <c r="F267" s="171">
        <v>2016</v>
      </c>
      <c r="G267" s="3">
        <f>G272+G277+G282+G287+G292+G297+G304</f>
        <v>285000</v>
      </c>
      <c r="H267" s="3">
        <f t="shared" ref="H267:N267" si="98">H272+H277+H282+H287+H292+H297+H304</f>
        <v>0</v>
      </c>
      <c r="I267" s="3">
        <f t="shared" si="98"/>
        <v>54000</v>
      </c>
      <c r="J267" s="3">
        <f t="shared" si="98"/>
        <v>0</v>
      </c>
      <c r="K267" s="3">
        <f t="shared" si="98"/>
        <v>28500</v>
      </c>
      <c r="L267" s="3">
        <f t="shared" si="98"/>
        <v>0</v>
      </c>
      <c r="M267" s="3">
        <f t="shared" si="98"/>
        <v>202500</v>
      </c>
      <c r="N267" s="3">
        <f t="shared" si="98"/>
        <v>0</v>
      </c>
      <c r="O267" s="3"/>
    </row>
    <row r="268" spans="1:15" ht="28.5" customHeight="1">
      <c r="A268" s="211" t="s">
        <v>143</v>
      </c>
      <c r="B268" s="208" t="s">
        <v>255</v>
      </c>
      <c r="C268" s="213"/>
      <c r="D268" s="214"/>
      <c r="E268" s="195" t="s">
        <v>256</v>
      </c>
      <c r="F268" s="75" t="s">
        <v>323</v>
      </c>
      <c r="G268" s="48">
        <f>SUM(G269:G272)</f>
        <v>76000</v>
      </c>
      <c r="H268" s="48">
        <f t="shared" ref="H268:N268" si="99">SUM(H269:H272)</f>
        <v>0</v>
      </c>
      <c r="I268" s="48">
        <f t="shared" si="99"/>
        <v>68400</v>
      </c>
      <c r="J268" s="48">
        <f t="shared" si="99"/>
        <v>0</v>
      </c>
      <c r="K268" s="48">
        <f t="shared" si="99"/>
        <v>7600</v>
      </c>
      <c r="L268" s="48">
        <f t="shared" si="99"/>
        <v>0</v>
      </c>
      <c r="M268" s="48">
        <f t="shared" si="99"/>
        <v>0</v>
      </c>
      <c r="N268" s="48">
        <f t="shared" si="99"/>
        <v>0</v>
      </c>
      <c r="O268" s="48"/>
    </row>
    <row r="269" spans="1:15" ht="114.75" customHeight="1">
      <c r="A269" s="212"/>
      <c r="B269" s="219"/>
      <c r="C269" s="220"/>
      <c r="D269" s="221"/>
      <c r="E269" s="196"/>
      <c r="F269" s="75">
        <v>2013</v>
      </c>
      <c r="G269" s="7">
        <f t="shared" ref="G269:H272" si="100">I269+K269+M269</f>
        <v>27500</v>
      </c>
      <c r="H269" s="48">
        <f t="shared" si="100"/>
        <v>0</v>
      </c>
      <c r="I269" s="48">
        <v>25000</v>
      </c>
      <c r="J269" s="48">
        <v>0</v>
      </c>
      <c r="K269" s="48">
        <v>2500</v>
      </c>
      <c r="L269" s="48">
        <v>0</v>
      </c>
      <c r="M269" s="48">
        <v>0</v>
      </c>
      <c r="N269" s="48">
        <v>0</v>
      </c>
      <c r="O269" s="20" t="s">
        <v>486</v>
      </c>
    </row>
    <row r="270" spans="1:15" ht="151.5" customHeight="1">
      <c r="A270" s="212"/>
      <c r="B270" s="219"/>
      <c r="C270" s="220"/>
      <c r="D270" s="221"/>
      <c r="E270" s="196"/>
      <c r="F270" s="75">
        <v>2014</v>
      </c>
      <c r="G270" s="7">
        <f t="shared" si="100"/>
        <v>27500</v>
      </c>
      <c r="H270" s="48">
        <f t="shared" si="100"/>
        <v>0</v>
      </c>
      <c r="I270" s="48">
        <v>25000</v>
      </c>
      <c r="J270" s="48">
        <v>0</v>
      </c>
      <c r="K270" s="48">
        <v>2500</v>
      </c>
      <c r="L270" s="48">
        <v>0</v>
      </c>
      <c r="M270" s="48">
        <v>0</v>
      </c>
      <c r="N270" s="48">
        <v>0</v>
      </c>
      <c r="O270" s="20" t="s">
        <v>444</v>
      </c>
    </row>
    <row r="271" spans="1:15" ht="270" customHeight="1">
      <c r="A271" s="197"/>
      <c r="B271" s="222"/>
      <c r="C271" s="223"/>
      <c r="D271" s="224"/>
      <c r="E271" s="197"/>
      <c r="F271" s="75">
        <v>2015</v>
      </c>
      <c r="G271" s="7">
        <f t="shared" si="100"/>
        <v>21000</v>
      </c>
      <c r="H271" s="48">
        <f t="shared" si="100"/>
        <v>0</v>
      </c>
      <c r="I271" s="48">
        <v>18400</v>
      </c>
      <c r="J271" s="48">
        <v>0</v>
      </c>
      <c r="K271" s="48">
        <v>2600</v>
      </c>
      <c r="L271" s="48">
        <v>0</v>
      </c>
      <c r="M271" s="48">
        <v>0</v>
      </c>
      <c r="N271" s="48">
        <v>0</v>
      </c>
      <c r="O271" s="20" t="s">
        <v>616</v>
      </c>
    </row>
    <row r="272" spans="1:15" ht="295.5" customHeight="1">
      <c r="A272" s="198"/>
      <c r="B272" s="225"/>
      <c r="C272" s="226"/>
      <c r="D272" s="227"/>
      <c r="E272" s="198"/>
      <c r="F272" s="138">
        <v>2016</v>
      </c>
      <c r="G272" s="7">
        <f t="shared" si="100"/>
        <v>0</v>
      </c>
      <c r="H272" s="48">
        <f t="shared" si="100"/>
        <v>0</v>
      </c>
      <c r="I272" s="48">
        <v>0</v>
      </c>
      <c r="J272" s="48">
        <v>0</v>
      </c>
      <c r="K272" s="48">
        <v>0</v>
      </c>
      <c r="L272" s="48">
        <v>0</v>
      </c>
      <c r="M272" s="48">
        <v>0</v>
      </c>
      <c r="N272" s="48">
        <v>0</v>
      </c>
      <c r="O272" s="20" t="s">
        <v>732</v>
      </c>
    </row>
    <row r="273" spans="1:15" ht="24" customHeight="1">
      <c r="A273" s="211" t="s">
        <v>144</v>
      </c>
      <c r="B273" s="208" t="s">
        <v>257</v>
      </c>
      <c r="C273" s="213"/>
      <c r="D273" s="214"/>
      <c r="E273" s="195" t="s">
        <v>258</v>
      </c>
      <c r="F273" s="75" t="s">
        <v>323</v>
      </c>
      <c r="G273" s="48">
        <f>SUM(G274:G277)</f>
        <v>100000</v>
      </c>
      <c r="H273" s="48">
        <f t="shared" ref="H273:N273" si="101">SUM(H274:H277)</f>
        <v>0</v>
      </c>
      <c r="I273" s="48">
        <f t="shared" si="101"/>
        <v>0</v>
      </c>
      <c r="J273" s="48">
        <f t="shared" si="101"/>
        <v>0</v>
      </c>
      <c r="K273" s="48">
        <f t="shared" si="101"/>
        <v>10000</v>
      </c>
      <c r="L273" s="48">
        <f t="shared" si="101"/>
        <v>0</v>
      </c>
      <c r="M273" s="48">
        <f t="shared" si="101"/>
        <v>90000</v>
      </c>
      <c r="N273" s="48">
        <f t="shared" si="101"/>
        <v>0</v>
      </c>
      <c r="O273" s="48"/>
    </row>
    <row r="274" spans="1:15" ht="28.5" customHeight="1">
      <c r="A274" s="212"/>
      <c r="B274" s="219"/>
      <c r="C274" s="220"/>
      <c r="D274" s="221"/>
      <c r="E274" s="196"/>
      <c r="F274" s="75">
        <v>2013</v>
      </c>
      <c r="G274" s="7">
        <f t="shared" ref="G274:H277" si="102">I274+K274+M274</f>
        <v>0</v>
      </c>
      <c r="H274" s="48">
        <f t="shared" si="102"/>
        <v>0</v>
      </c>
      <c r="I274" s="48">
        <v>0</v>
      </c>
      <c r="J274" s="48">
        <v>0</v>
      </c>
      <c r="K274" s="48">
        <v>0</v>
      </c>
      <c r="L274" s="48">
        <v>0</v>
      </c>
      <c r="M274" s="48">
        <v>0</v>
      </c>
      <c r="N274" s="48">
        <v>0</v>
      </c>
      <c r="O274" s="48"/>
    </row>
    <row r="275" spans="1:15" ht="156.75" customHeight="1">
      <c r="A275" s="212"/>
      <c r="B275" s="219"/>
      <c r="C275" s="220"/>
      <c r="D275" s="221"/>
      <c r="E275" s="196"/>
      <c r="F275" s="75">
        <v>2014</v>
      </c>
      <c r="G275" s="7">
        <f t="shared" si="102"/>
        <v>50000</v>
      </c>
      <c r="H275" s="48">
        <f t="shared" si="102"/>
        <v>0</v>
      </c>
      <c r="I275" s="48">
        <v>0</v>
      </c>
      <c r="J275" s="48">
        <v>0</v>
      </c>
      <c r="K275" s="48">
        <v>5000</v>
      </c>
      <c r="L275" s="48">
        <v>0</v>
      </c>
      <c r="M275" s="48">
        <v>45000</v>
      </c>
      <c r="N275" s="48">
        <v>0</v>
      </c>
      <c r="O275" s="20" t="s">
        <v>444</v>
      </c>
    </row>
    <row r="276" spans="1:15" ht="66.75" customHeight="1">
      <c r="A276" s="197"/>
      <c r="B276" s="222"/>
      <c r="C276" s="223"/>
      <c r="D276" s="224"/>
      <c r="E276" s="197"/>
      <c r="F276" s="75">
        <v>2015</v>
      </c>
      <c r="G276" s="7">
        <f t="shared" si="102"/>
        <v>50000</v>
      </c>
      <c r="H276" s="48">
        <f t="shared" si="102"/>
        <v>0</v>
      </c>
      <c r="I276" s="48">
        <v>0</v>
      </c>
      <c r="J276" s="48">
        <v>0</v>
      </c>
      <c r="K276" s="48">
        <v>5000</v>
      </c>
      <c r="L276" s="48">
        <v>0</v>
      </c>
      <c r="M276" s="48">
        <v>45000</v>
      </c>
      <c r="N276" s="48">
        <v>0</v>
      </c>
      <c r="O276" s="20" t="s">
        <v>664</v>
      </c>
    </row>
    <row r="277" spans="1:15" ht="143.25" customHeight="1">
      <c r="A277" s="198"/>
      <c r="B277" s="225"/>
      <c r="C277" s="226"/>
      <c r="D277" s="227"/>
      <c r="E277" s="198"/>
      <c r="F277" s="138">
        <v>2016</v>
      </c>
      <c r="G277" s="7">
        <f t="shared" si="102"/>
        <v>0</v>
      </c>
      <c r="H277" s="48">
        <f t="shared" si="102"/>
        <v>0</v>
      </c>
      <c r="I277" s="48">
        <v>0</v>
      </c>
      <c r="J277" s="48">
        <v>0</v>
      </c>
      <c r="K277" s="48">
        <v>0</v>
      </c>
      <c r="L277" s="48">
        <v>0</v>
      </c>
      <c r="M277" s="48">
        <v>0</v>
      </c>
      <c r="N277" s="48">
        <v>0</v>
      </c>
      <c r="O277" s="20" t="s">
        <v>733</v>
      </c>
    </row>
    <row r="278" spans="1:15" ht="33.75" customHeight="1">
      <c r="A278" s="211" t="s">
        <v>145</v>
      </c>
      <c r="B278" s="208" t="s">
        <v>259</v>
      </c>
      <c r="C278" s="213"/>
      <c r="D278" s="214"/>
      <c r="E278" s="195" t="s">
        <v>258</v>
      </c>
      <c r="F278" s="75" t="s">
        <v>323</v>
      </c>
      <c r="G278" s="48">
        <f>SUM(G279:G282)</f>
        <v>44000</v>
      </c>
      <c r="H278" s="48">
        <f t="shared" ref="H278:N278" si="103">SUM(H279:H282)</f>
        <v>0</v>
      </c>
      <c r="I278" s="48">
        <f t="shared" si="103"/>
        <v>41800</v>
      </c>
      <c r="J278" s="48">
        <f t="shared" si="103"/>
        <v>0</v>
      </c>
      <c r="K278" s="48">
        <f t="shared" si="103"/>
        <v>2200</v>
      </c>
      <c r="L278" s="48">
        <f t="shared" si="103"/>
        <v>0</v>
      </c>
      <c r="M278" s="48">
        <f t="shared" si="103"/>
        <v>0</v>
      </c>
      <c r="N278" s="48">
        <f t="shared" si="103"/>
        <v>0</v>
      </c>
      <c r="O278" s="48"/>
    </row>
    <row r="279" spans="1:15" ht="22.5" customHeight="1">
      <c r="A279" s="212"/>
      <c r="B279" s="219"/>
      <c r="C279" s="220"/>
      <c r="D279" s="221"/>
      <c r="E279" s="196"/>
      <c r="F279" s="75">
        <v>2013</v>
      </c>
      <c r="G279" s="7">
        <f>I279+K279+M279</f>
        <v>0</v>
      </c>
      <c r="H279" s="48">
        <f>J279+L279+N279</f>
        <v>0</v>
      </c>
      <c r="I279" s="48">
        <v>0</v>
      </c>
      <c r="J279" s="48"/>
      <c r="K279" s="48">
        <v>0</v>
      </c>
      <c r="L279" s="48"/>
      <c r="M279" s="48">
        <v>0</v>
      </c>
      <c r="N279" s="48"/>
      <c r="O279" s="48"/>
    </row>
    <row r="280" spans="1:15" ht="160.5" customHeight="1">
      <c r="A280" s="212"/>
      <c r="B280" s="219"/>
      <c r="C280" s="220"/>
      <c r="D280" s="221"/>
      <c r="E280" s="196"/>
      <c r="F280" s="75">
        <v>2014</v>
      </c>
      <c r="G280" s="48">
        <f>SUM(I280:M280)</f>
        <v>44000</v>
      </c>
      <c r="H280" s="48">
        <f>J280+L280+N280</f>
        <v>0</v>
      </c>
      <c r="I280" s="48">
        <v>41800</v>
      </c>
      <c r="J280" s="48">
        <v>0</v>
      </c>
      <c r="K280" s="48">
        <v>2200</v>
      </c>
      <c r="L280" s="48">
        <v>0</v>
      </c>
      <c r="M280" s="48">
        <v>0</v>
      </c>
      <c r="N280" s="48">
        <v>0</v>
      </c>
      <c r="O280" s="20" t="s">
        <v>444</v>
      </c>
    </row>
    <row r="281" spans="1:15" ht="306.75" customHeight="1">
      <c r="A281" s="197"/>
      <c r="B281" s="222"/>
      <c r="C281" s="223"/>
      <c r="D281" s="224"/>
      <c r="E281" s="197"/>
      <c r="F281" s="75">
        <v>2015</v>
      </c>
      <c r="G281" s="7">
        <f>I281+K281+M281</f>
        <v>0</v>
      </c>
      <c r="H281" s="48">
        <f>J281+L281+N281</f>
        <v>0</v>
      </c>
      <c r="I281" s="48">
        <v>0</v>
      </c>
      <c r="J281" s="48">
        <v>0</v>
      </c>
      <c r="K281" s="48">
        <v>0</v>
      </c>
      <c r="L281" s="48">
        <v>0</v>
      </c>
      <c r="M281" s="48">
        <v>0</v>
      </c>
      <c r="N281" s="48">
        <v>0</v>
      </c>
      <c r="O281" s="20" t="s">
        <v>551</v>
      </c>
    </row>
    <row r="282" spans="1:15" ht="243.75" customHeight="1">
      <c r="A282" s="198"/>
      <c r="B282" s="225"/>
      <c r="C282" s="226"/>
      <c r="D282" s="227"/>
      <c r="E282" s="198"/>
      <c r="F282" s="138">
        <v>2016</v>
      </c>
      <c r="G282" s="7">
        <f>I282+K282+M282</f>
        <v>0</v>
      </c>
      <c r="H282" s="48">
        <f>J282+L282+N282</f>
        <v>0</v>
      </c>
      <c r="I282" s="48">
        <v>0</v>
      </c>
      <c r="J282" s="48">
        <v>0</v>
      </c>
      <c r="K282" s="48">
        <v>0</v>
      </c>
      <c r="L282" s="48">
        <v>0</v>
      </c>
      <c r="M282" s="48">
        <v>0</v>
      </c>
      <c r="N282" s="48">
        <v>0</v>
      </c>
      <c r="O282" s="20" t="s">
        <v>734</v>
      </c>
    </row>
    <row r="283" spans="1:15" ht="27.75" hidden="1" customHeight="1">
      <c r="A283" s="195" t="s">
        <v>552</v>
      </c>
      <c r="B283" s="208" t="s">
        <v>553</v>
      </c>
      <c r="C283" s="213"/>
      <c r="D283" s="214"/>
      <c r="E283" s="195" t="s">
        <v>554</v>
      </c>
      <c r="F283" s="81" t="s">
        <v>323</v>
      </c>
      <c r="G283" s="48">
        <f>SUM(G284:G287)</f>
        <v>7600</v>
      </c>
      <c r="H283" s="48">
        <f t="shared" ref="H283:N283" si="104">SUM(H284:H287)</f>
        <v>0</v>
      </c>
      <c r="I283" s="48">
        <f t="shared" si="104"/>
        <v>0</v>
      </c>
      <c r="J283" s="48">
        <f t="shared" si="104"/>
        <v>0</v>
      </c>
      <c r="K283" s="48">
        <f t="shared" si="104"/>
        <v>760</v>
      </c>
      <c r="L283" s="48">
        <f t="shared" si="104"/>
        <v>0</v>
      </c>
      <c r="M283" s="48">
        <f t="shared" si="104"/>
        <v>6840</v>
      </c>
      <c r="N283" s="48">
        <f t="shared" si="104"/>
        <v>0</v>
      </c>
      <c r="O283" s="56"/>
    </row>
    <row r="284" spans="1:15" ht="22.5" hidden="1" customHeight="1">
      <c r="A284" s="196"/>
      <c r="B284" s="219"/>
      <c r="C284" s="220"/>
      <c r="D284" s="221"/>
      <c r="E284" s="196"/>
      <c r="F284" s="81">
        <v>2013</v>
      </c>
      <c r="G284" s="48">
        <f>SUM(I284:M284)</f>
        <v>0</v>
      </c>
      <c r="H284" s="48">
        <f>J284+L284+N284</f>
        <v>0</v>
      </c>
      <c r="I284" s="48">
        <v>0</v>
      </c>
      <c r="J284" s="48">
        <v>0</v>
      </c>
      <c r="K284" s="48">
        <v>0</v>
      </c>
      <c r="L284" s="48">
        <v>0</v>
      </c>
      <c r="M284" s="48">
        <v>0</v>
      </c>
      <c r="N284" s="48">
        <v>0</v>
      </c>
      <c r="O284" s="56"/>
    </row>
    <row r="285" spans="1:15" ht="22.5" hidden="1" customHeight="1">
      <c r="A285" s="196"/>
      <c r="B285" s="219"/>
      <c r="C285" s="220"/>
      <c r="D285" s="221"/>
      <c r="E285" s="196"/>
      <c r="F285" s="81">
        <v>2014</v>
      </c>
      <c r="G285" s="48">
        <f>SUM(I285:M285)</f>
        <v>0</v>
      </c>
      <c r="H285" s="48">
        <f>J285+L285+N285</f>
        <v>0</v>
      </c>
      <c r="I285" s="48">
        <v>0</v>
      </c>
      <c r="J285" s="48">
        <v>0</v>
      </c>
      <c r="K285" s="48">
        <v>0</v>
      </c>
      <c r="L285" s="48">
        <v>0</v>
      </c>
      <c r="M285" s="48">
        <v>0</v>
      </c>
      <c r="N285" s="48">
        <v>0</v>
      </c>
      <c r="O285" s="56"/>
    </row>
    <row r="286" spans="1:15" ht="261.75" customHeight="1">
      <c r="A286" s="197"/>
      <c r="B286" s="222"/>
      <c r="C286" s="223"/>
      <c r="D286" s="224"/>
      <c r="E286" s="197"/>
      <c r="F286" s="81">
        <v>2015</v>
      </c>
      <c r="G286" s="48">
        <f>SUM(I286:M286)</f>
        <v>7600</v>
      </c>
      <c r="H286" s="48">
        <f>J286+L286+N286</f>
        <v>0</v>
      </c>
      <c r="I286" s="48">
        <v>0</v>
      </c>
      <c r="J286" s="48">
        <v>0</v>
      </c>
      <c r="K286" s="48">
        <v>760</v>
      </c>
      <c r="L286" s="48">
        <v>0</v>
      </c>
      <c r="M286" s="48">
        <v>6840</v>
      </c>
      <c r="N286" s="48">
        <v>0</v>
      </c>
      <c r="O286" s="20" t="s">
        <v>617</v>
      </c>
    </row>
    <row r="287" spans="1:15" ht="200.25" customHeight="1">
      <c r="A287" s="198"/>
      <c r="B287" s="225"/>
      <c r="C287" s="226"/>
      <c r="D287" s="227"/>
      <c r="E287" s="198"/>
      <c r="F287" s="140">
        <v>2016</v>
      </c>
      <c r="G287" s="48">
        <f>SUM(I287:M287)</f>
        <v>0</v>
      </c>
      <c r="H287" s="48">
        <f>J287+L287+N287</f>
        <v>0</v>
      </c>
      <c r="I287" s="48">
        <v>0</v>
      </c>
      <c r="J287" s="48">
        <v>0</v>
      </c>
      <c r="K287" s="48">
        <v>0</v>
      </c>
      <c r="L287" s="48">
        <v>0</v>
      </c>
      <c r="M287" s="48">
        <v>0</v>
      </c>
      <c r="N287" s="48">
        <v>0</v>
      </c>
      <c r="O287" s="20" t="s">
        <v>735</v>
      </c>
    </row>
    <row r="288" spans="1:15" ht="19.5" customHeight="1">
      <c r="A288" s="195" t="s">
        <v>555</v>
      </c>
      <c r="B288" s="208" t="s">
        <v>556</v>
      </c>
      <c r="C288" s="209"/>
      <c r="D288" s="210"/>
      <c r="E288" s="282" t="s">
        <v>557</v>
      </c>
      <c r="F288" s="81" t="s">
        <v>323</v>
      </c>
      <c r="G288" s="48">
        <f>SUM(G289:G292)</f>
        <v>180000</v>
      </c>
      <c r="H288" s="48">
        <f t="shared" ref="H288:N288" si="105">SUM(H289:H292)</f>
        <v>0</v>
      </c>
      <c r="I288" s="48">
        <f t="shared" si="105"/>
        <v>54000</v>
      </c>
      <c r="J288" s="48">
        <f t="shared" si="105"/>
        <v>0</v>
      </c>
      <c r="K288" s="48">
        <f t="shared" si="105"/>
        <v>18000</v>
      </c>
      <c r="L288" s="48">
        <f t="shared" si="105"/>
        <v>0</v>
      </c>
      <c r="M288" s="48">
        <f t="shared" si="105"/>
        <v>108000</v>
      </c>
      <c r="N288" s="48">
        <f t="shared" si="105"/>
        <v>0</v>
      </c>
      <c r="O288" s="56"/>
    </row>
    <row r="289" spans="1:15">
      <c r="A289" s="196"/>
      <c r="B289" s="219"/>
      <c r="C289" s="247"/>
      <c r="D289" s="224"/>
      <c r="E289" s="304"/>
      <c r="F289" s="81">
        <v>2013</v>
      </c>
      <c r="G289" s="48">
        <f>SUM(I289:M289)</f>
        <v>120000</v>
      </c>
      <c r="H289" s="48">
        <f t="shared" ref="H289:N289" si="106">SUM(H290:H293)</f>
        <v>0</v>
      </c>
      <c r="I289" s="48">
        <f t="shared" si="106"/>
        <v>54000</v>
      </c>
      <c r="J289" s="48">
        <f t="shared" si="106"/>
        <v>0</v>
      </c>
      <c r="K289" s="48">
        <f t="shared" si="106"/>
        <v>12000</v>
      </c>
      <c r="L289" s="48">
        <f t="shared" si="106"/>
        <v>0</v>
      </c>
      <c r="M289" s="48">
        <f t="shared" si="106"/>
        <v>54000</v>
      </c>
      <c r="N289" s="48">
        <f t="shared" si="106"/>
        <v>0</v>
      </c>
      <c r="O289" s="56"/>
    </row>
    <row r="290" spans="1:15">
      <c r="A290" s="196"/>
      <c r="B290" s="219"/>
      <c r="C290" s="247"/>
      <c r="D290" s="224"/>
      <c r="E290" s="304"/>
      <c r="F290" s="81">
        <v>2014</v>
      </c>
      <c r="G290" s="48">
        <f>SUM(I290:M290)</f>
        <v>0</v>
      </c>
      <c r="H290" s="48">
        <f>J290+L290+N290</f>
        <v>0</v>
      </c>
      <c r="I290" s="48">
        <v>0</v>
      </c>
      <c r="J290" s="48">
        <v>0</v>
      </c>
      <c r="K290" s="48">
        <v>0</v>
      </c>
      <c r="L290" s="48">
        <v>0</v>
      </c>
      <c r="M290" s="48">
        <v>0</v>
      </c>
      <c r="N290" s="48">
        <v>0</v>
      </c>
      <c r="O290" s="56"/>
    </row>
    <row r="291" spans="1:15" ht="117.75" customHeight="1">
      <c r="A291" s="197"/>
      <c r="B291" s="222"/>
      <c r="C291" s="223"/>
      <c r="D291" s="224"/>
      <c r="E291" s="304"/>
      <c r="F291" s="81">
        <v>2015</v>
      </c>
      <c r="G291" s="48">
        <f>SUM(I291:M291)</f>
        <v>60000</v>
      </c>
      <c r="H291" s="48">
        <f>J291+L291+N291</f>
        <v>0</v>
      </c>
      <c r="I291" s="48">
        <v>0</v>
      </c>
      <c r="J291" s="48">
        <v>0</v>
      </c>
      <c r="K291" s="48">
        <v>6000</v>
      </c>
      <c r="L291" s="48">
        <v>0</v>
      </c>
      <c r="M291" s="48">
        <v>54000</v>
      </c>
      <c r="N291" s="48">
        <v>0</v>
      </c>
      <c r="O291" s="20" t="s">
        <v>618</v>
      </c>
    </row>
    <row r="292" spans="1:15" ht="120.75" customHeight="1">
      <c r="A292" s="198"/>
      <c r="B292" s="225"/>
      <c r="C292" s="226"/>
      <c r="D292" s="227"/>
      <c r="E292" s="285"/>
      <c r="F292" s="140">
        <v>2016</v>
      </c>
      <c r="G292" s="48">
        <f>SUM(I292:M292)</f>
        <v>0</v>
      </c>
      <c r="H292" s="48">
        <f>J292+L292+N292</f>
        <v>0</v>
      </c>
      <c r="I292" s="48">
        <v>0</v>
      </c>
      <c r="J292" s="48">
        <v>0</v>
      </c>
      <c r="K292" s="48">
        <v>0</v>
      </c>
      <c r="L292" s="48">
        <v>0</v>
      </c>
      <c r="M292" s="48">
        <v>0</v>
      </c>
      <c r="N292" s="48">
        <v>0</v>
      </c>
      <c r="O292" s="20" t="s">
        <v>736</v>
      </c>
    </row>
    <row r="293" spans="1:15" ht="25.5" customHeight="1">
      <c r="A293" s="195" t="s">
        <v>689</v>
      </c>
      <c r="B293" s="208" t="s">
        <v>688</v>
      </c>
      <c r="C293" s="209"/>
      <c r="D293" s="210"/>
      <c r="E293" s="305"/>
      <c r="F293" s="118" t="s">
        <v>323</v>
      </c>
      <c r="G293" s="48">
        <f>SUM(G294:G297)</f>
        <v>60000</v>
      </c>
      <c r="H293" s="48">
        <f t="shared" ref="H293:N293" si="107">SUM(H294:H297)</f>
        <v>0</v>
      </c>
      <c r="I293" s="48">
        <f t="shared" si="107"/>
        <v>54000</v>
      </c>
      <c r="J293" s="48">
        <f t="shared" si="107"/>
        <v>0</v>
      </c>
      <c r="K293" s="48">
        <f t="shared" si="107"/>
        <v>6000</v>
      </c>
      <c r="L293" s="48">
        <f t="shared" si="107"/>
        <v>0</v>
      </c>
      <c r="M293" s="48">
        <f t="shared" si="107"/>
        <v>0</v>
      </c>
      <c r="N293" s="48">
        <f t="shared" si="107"/>
        <v>0</v>
      </c>
      <c r="O293" s="20"/>
    </row>
    <row r="294" spans="1:15" ht="26.25" customHeight="1">
      <c r="A294" s="196"/>
      <c r="B294" s="219"/>
      <c r="C294" s="247"/>
      <c r="D294" s="224"/>
      <c r="E294" s="303"/>
      <c r="F294" s="118">
        <v>2013</v>
      </c>
      <c r="G294" s="48">
        <f>SUM(I294:M294)</f>
        <v>0</v>
      </c>
      <c r="H294" s="48">
        <f>J294+L294+N294</f>
        <v>0</v>
      </c>
      <c r="I294" s="48">
        <v>0</v>
      </c>
      <c r="J294" s="48">
        <v>0</v>
      </c>
      <c r="K294" s="48">
        <v>0</v>
      </c>
      <c r="L294" s="48">
        <v>0</v>
      </c>
      <c r="M294" s="48">
        <v>0</v>
      </c>
      <c r="N294" s="48">
        <v>0</v>
      </c>
      <c r="O294" s="20"/>
    </row>
    <row r="295" spans="1:15" ht="30.75" customHeight="1">
      <c r="A295" s="196"/>
      <c r="B295" s="219"/>
      <c r="C295" s="247"/>
      <c r="D295" s="224"/>
      <c r="E295" s="303"/>
      <c r="F295" s="118">
        <v>2014</v>
      </c>
      <c r="G295" s="48">
        <f>SUM(I295:M295)</f>
        <v>0</v>
      </c>
      <c r="H295" s="48">
        <f>J295+L295+N295</f>
        <v>0</v>
      </c>
      <c r="I295" s="48">
        <v>0</v>
      </c>
      <c r="J295" s="48">
        <v>0</v>
      </c>
      <c r="K295" s="48">
        <v>0</v>
      </c>
      <c r="L295" s="48">
        <v>0</v>
      </c>
      <c r="M295" s="48">
        <v>0</v>
      </c>
      <c r="N295" s="48">
        <v>0</v>
      </c>
      <c r="O295" s="20"/>
    </row>
    <row r="296" spans="1:15" ht="28.5" customHeight="1">
      <c r="A296" s="197"/>
      <c r="B296" s="222"/>
      <c r="C296" s="223"/>
      <c r="D296" s="224"/>
      <c r="E296" s="303"/>
      <c r="F296" s="118">
        <v>2015</v>
      </c>
      <c r="G296" s="48">
        <f>SUM(I296:M296)</f>
        <v>0</v>
      </c>
      <c r="H296" s="48">
        <f>J296+L296+N296</f>
        <v>0</v>
      </c>
      <c r="I296" s="48">
        <v>0</v>
      </c>
      <c r="J296" s="48">
        <v>0</v>
      </c>
      <c r="K296" s="48">
        <v>0</v>
      </c>
      <c r="L296" s="48">
        <v>0</v>
      </c>
      <c r="M296" s="48">
        <v>0</v>
      </c>
      <c r="N296" s="48">
        <v>0</v>
      </c>
      <c r="O296" s="20"/>
    </row>
    <row r="297" spans="1:15" ht="288" customHeight="1">
      <c r="A297" s="198"/>
      <c r="B297" s="225"/>
      <c r="C297" s="226"/>
      <c r="D297" s="227"/>
      <c r="E297" s="198"/>
      <c r="F297" s="171">
        <v>2016</v>
      </c>
      <c r="G297" s="48">
        <f>SUM(I297:M297)</f>
        <v>60000</v>
      </c>
      <c r="H297" s="48">
        <f>J297+L297+N297</f>
        <v>0</v>
      </c>
      <c r="I297" s="48">
        <v>54000</v>
      </c>
      <c r="J297" s="48">
        <v>0</v>
      </c>
      <c r="K297" s="48">
        <v>6000</v>
      </c>
      <c r="L297" s="48">
        <v>0</v>
      </c>
      <c r="M297" s="48">
        <v>0</v>
      </c>
      <c r="N297" s="48">
        <v>0</v>
      </c>
      <c r="O297" s="20" t="s">
        <v>804</v>
      </c>
    </row>
    <row r="298" spans="1:15" ht="38.25" customHeight="1">
      <c r="A298" s="124"/>
      <c r="B298" s="347" t="s">
        <v>514</v>
      </c>
      <c r="C298" s="348"/>
      <c r="D298" s="349"/>
      <c r="E298" s="124"/>
      <c r="F298" s="130"/>
      <c r="G298" s="131"/>
      <c r="H298" s="131"/>
      <c r="I298" s="131"/>
      <c r="J298" s="131"/>
      <c r="K298" s="131"/>
      <c r="L298" s="131"/>
      <c r="M298" s="131"/>
      <c r="N298" s="131"/>
      <c r="O298" s="132"/>
    </row>
    <row r="299" spans="1:15" ht="273" customHeight="1">
      <c r="A299" s="124"/>
      <c r="B299" s="216" t="s">
        <v>697</v>
      </c>
      <c r="C299" s="311"/>
      <c r="D299" s="312"/>
      <c r="E299" s="171" t="s">
        <v>696</v>
      </c>
      <c r="F299" s="171" t="s">
        <v>698</v>
      </c>
      <c r="G299" s="48">
        <f>SUM(I299:M299)</f>
        <v>0</v>
      </c>
      <c r="H299" s="48">
        <f>J299+L299+N299</f>
        <v>0</v>
      </c>
      <c r="I299" s="48">
        <v>0</v>
      </c>
      <c r="J299" s="48">
        <v>0</v>
      </c>
      <c r="K299" s="48">
        <v>0</v>
      </c>
      <c r="L299" s="48">
        <v>0</v>
      </c>
      <c r="M299" s="48">
        <v>0</v>
      </c>
      <c r="N299" s="48">
        <v>0</v>
      </c>
      <c r="O299" s="20" t="s">
        <v>804</v>
      </c>
    </row>
    <row r="300" spans="1:15" ht="25.5" customHeight="1">
      <c r="A300" s="195" t="s">
        <v>690</v>
      </c>
      <c r="B300" s="208" t="s">
        <v>687</v>
      </c>
      <c r="C300" s="209"/>
      <c r="D300" s="210"/>
      <c r="E300" s="231" t="s">
        <v>217</v>
      </c>
      <c r="F300" s="123" t="s">
        <v>323</v>
      </c>
      <c r="G300" s="48">
        <f>SUM(G301:G304)</f>
        <v>225000</v>
      </c>
      <c r="H300" s="48">
        <f t="shared" ref="H300:N300" si="108">SUM(H301:H304)</f>
        <v>0</v>
      </c>
      <c r="I300" s="48">
        <f t="shared" si="108"/>
        <v>0</v>
      </c>
      <c r="J300" s="48">
        <f t="shared" si="108"/>
        <v>0</v>
      </c>
      <c r="K300" s="48">
        <f t="shared" si="108"/>
        <v>22500</v>
      </c>
      <c r="L300" s="48">
        <f t="shared" si="108"/>
        <v>0</v>
      </c>
      <c r="M300" s="48">
        <f t="shared" si="108"/>
        <v>202500</v>
      </c>
      <c r="N300" s="48">
        <f t="shared" si="108"/>
        <v>0</v>
      </c>
      <c r="O300" s="48"/>
    </row>
    <row r="301" spans="1:15" ht="27.75" customHeight="1">
      <c r="A301" s="196"/>
      <c r="B301" s="219"/>
      <c r="C301" s="247"/>
      <c r="D301" s="224"/>
      <c r="E301" s="232"/>
      <c r="F301" s="123">
        <v>2013</v>
      </c>
      <c r="G301" s="48">
        <f>SUM(I301:M301)</f>
        <v>0</v>
      </c>
      <c r="H301" s="48">
        <f>J301+L301+N301</f>
        <v>0</v>
      </c>
      <c r="I301" s="48">
        <v>0</v>
      </c>
      <c r="J301" s="48">
        <v>0</v>
      </c>
      <c r="K301" s="48">
        <v>0</v>
      </c>
      <c r="L301" s="48">
        <v>0</v>
      </c>
      <c r="M301" s="48">
        <v>0</v>
      </c>
      <c r="N301" s="48">
        <v>0</v>
      </c>
      <c r="O301" s="20"/>
    </row>
    <row r="302" spans="1:15" ht="30.75" customHeight="1">
      <c r="A302" s="196"/>
      <c r="B302" s="219"/>
      <c r="C302" s="247"/>
      <c r="D302" s="224"/>
      <c r="E302" s="232"/>
      <c r="F302" s="123">
        <v>2014</v>
      </c>
      <c r="G302" s="48">
        <f>SUM(I302:M302)</f>
        <v>0</v>
      </c>
      <c r="H302" s="48">
        <f>J302+L302+N302</f>
        <v>0</v>
      </c>
      <c r="I302" s="48">
        <v>0</v>
      </c>
      <c r="J302" s="48">
        <v>0</v>
      </c>
      <c r="K302" s="48">
        <v>0</v>
      </c>
      <c r="L302" s="48">
        <v>0</v>
      </c>
      <c r="M302" s="48">
        <v>0</v>
      </c>
      <c r="N302" s="48">
        <v>0</v>
      </c>
      <c r="O302" s="20"/>
    </row>
    <row r="303" spans="1:15" ht="27.75" customHeight="1">
      <c r="A303" s="197"/>
      <c r="B303" s="222"/>
      <c r="C303" s="223"/>
      <c r="D303" s="224"/>
      <c r="E303" s="232"/>
      <c r="F303" s="123">
        <v>2015</v>
      </c>
      <c r="G303" s="48">
        <f>SUM(I303:M303)</f>
        <v>0</v>
      </c>
      <c r="H303" s="48">
        <f>J303+L303+N303</f>
        <v>0</v>
      </c>
      <c r="I303" s="48">
        <v>0</v>
      </c>
      <c r="J303" s="48">
        <v>0</v>
      </c>
      <c r="K303" s="48">
        <v>0</v>
      </c>
      <c r="L303" s="48">
        <v>0</v>
      </c>
      <c r="M303" s="48">
        <v>0</v>
      </c>
      <c r="N303" s="48">
        <v>0</v>
      </c>
      <c r="O303" s="20"/>
    </row>
    <row r="304" spans="1:15" ht="285" customHeight="1">
      <c r="A304" s="198"/>
      <c r="B304" s="225"/>
      <c r="C304" s="226"/>
      <c r="D304" s="227"/>
      <c r="E304" s="306"/>
      <c r="F304" s="171">
        <v>2016</v>
      </c>
      <c r="G304" s="48">
        <f>SUM(I304:M304)</f>
        <v>225000</v>
      </c>
      <c r="H304" s="48">
        <f>J304+L304+N304</f>
        <v>0</v>
      </c>
      <c r="I304" s="48">
        <v>0</v>
      </c>
      <c r="J304" s="48">
        <v>0</v>
      </c>
      <c r="K304" s="48">
        <v>22500</v>
      </c>
      <c r="L304" s="48">
        <v>0</v>
      </c>
      <c r="M304" s="48">
        <v>202500</v>
      </c>
      <c r="N304" s="48">
        <v>0</v>
      </c>
      <c r="O304" s="20" t="s">
        <v>804</v>
      </c>
    </row>
    <row r="305" spans="1:15" ht="38.25" customHeight="1">
      <c r="A305" s="124"/>
      <c r="B305" s="347" t="s">
        <v>514</v>
      </c>
      <c r="C305" s="348"/>
      <c r="D305" s="349"/>
      <c r="E305" s="130"/>
      <c r="F305" s="130"/>
      <c r="G305" s="131"/>
      <c r="H305" s="131"/>
      <c r="I305" s="131"/>
      <c r="J305" s="131"/>
      <c r="K305" s="131"/>
      <c r="L305" s="131"/>
      <c r="M305" s="131"/>
      <c r="N305" s="131"/>
      <c r="O305" s="132"/>
    </row>
    <row r="306" spans="1:15" ht="279.75" customHeight="1">
      <c r="A306" s="124"/>
      <c r="B306" s="208" t="s">
        <v>687</v>
      </c>
      <c r="C306" s="354"/>
      <c r="D306" s="355"/>
      <c r="E306" s="171" t="s">
        <v>696</v>
      </c>
      <c r="F306" s="171" t="s">
        <v>698</v>
      </c>
      <c r="G306" s="48">
        <f>SUM(I306:M306)</f>
        <v>0</v>
      </c>
      <c r="H306" s="48">
        <f>J306+L306+N306</f>
        <v>0</v>
      </c>
      <c r="I306" s="48">
        <v>0</v>
      </c>
      <c r="J306" s="48">
        <v>0</v>
      </c>
      <c r="K306" s="48">
        <v>0</v>
      </c>
      <c r="L306" s="48">
        <v>0</v>
      </c>
      <c r="M306" s="48">
        <v>0</v>
      </c>
      <c r="N306" s="48">
        <v>0</v>
      </c>
      <c r="O306" s="20" t="s">
        <v>804</v>
      </c>
    </row>
    <row r="307" spans="1:15" ht="27" customHeight="1">
      <c r="A307" s="231" t="s">
        <v>261</v>
      </c>
      <c r="B307" s="233" t="s">
        <v>262</v>
      </c>
      <c r="C307" s="234"/>
      <c r="D307" s="235"/>
      <c r="E307" s="231" t="s">
        <v>217</v>
      </c>
      <c r="F307" s="81" t="s">
        <v>323</v>
      </c>
      <c r="G307" s="48">
        <f>SUM(G308:G311)</f>
        <v>4220</v>
      </c>
      <c r="H307" s="48">
        <f t="shared" ref="H307:N307" si="109">SUM(H308:H311)</f>
        <v>3872.4</v>
      </c>
      <c r="I307" s="48">
        <f t="shared" si="109"/>
        <v>3000</v>
      </c>
      <c r="J307" s="48">
        <f t="shared" si="109"/>
        <v>0</v>
      </c>
      <c r="K307" s="48">
        <f t="shared" si="109"/>
        <v>1220</v>
      </c>
      <c r="L307" s="48">
        <f t="shared" si="109"/>
        <v>3872.4</v>
      </c>
      <c r="M307" s="48">
        <f t="shared" si="109"/>
        <v>0</v>
      </c>
      <c r="N307" s="48">
        <f t="shared" si="109"/>
        <v>0</v>
      </c>
      <c r="O307" s="3"/>
    </row>
    <row r="308" spans="1:15" ht="174.75" customHeight="1">
      <c r="A308" s="232"/>
      <c r="B308" s="236"/>
      <c r="C308" s="237"/>
      <c r="D308" s="238"/>
      <c r="E308" s="232"/>
      <c r="F308" s="81">
        <v>2013</v>
      </c>
      <c r="G308" s="6">
        <f t="shared" ref="G308:H311" si="110">I308+K308+M308</f>
        <v>250</v>
      </c>
      <c r="H308" s="3">
        <f t="shared" si="110"/>
        <v>1200</v>
      </c>
      <c r="I308" s="3">
        <v>0</v>
      </c>
      <c r="J308" s="3">
        <v>0</v>
      </c>
      <c r="K308" s="3">
        <v>250</v>
      </c>
      <c r="L308" s="3">
        <v>1200</v>
      </c>
      <c r="M308" s="3">
        <v>0</v>
      </c>
      <c r="N308" s="3">
        <v>0</v>
      </c>
      <c r="O308" s="20" t="s">
        <v>487</v>
      </c>
    </row>
    <row r="309" spans="1:15" ht="276.75" customHeight="1">
      <c r="A309" s="232"/>
      <c r="B309" s="236"/>
      <c r="C309" s="237"/>
      <c r="D309" s="238"/>
      <c r="E309" s="232"/>
      <c r="F309" s="81">
        <v>2014</v>
      </c>
      <c r="G309" s="6">
        <f t="shared" si="110"/>
        <v>3300</v>
      </c>
      <c r="H309" s="3">
        <f t="shared" si="110"/>
        <v>1720.4</v>
      </c>
      <c r="I309" s="3">
        <v>3000</v>
      </c>
      <c r="J309" s="3">
        <v>0</v>
      </c>
      <c r="K309" s="3">
        <v>300</v>
      </c>
      <c r="L309" s="3">
        <v>1720.4</v>
      </c>
      <c r="M309" s="3">
        <v>0</v>
      </c>
      <c r="N309" s="3">
        <v>0</v>
      </c>
      <c r="O309" s="20" t="s">
        <v>558</v>
      </c>
    </row>
    <row r="310" spans="1:15" ht="210.75" customHeight="1">
      <c r="A310" s="197"/>
      <c r="B310" s="222"/>
      <c r="C310" s="223"/>
      <c r="D310" s="224"/>
      <c r="E310" s="197"/>
      <c r="F310" s="81">
        <v>2015</v>
      </c>
      <c r="G310" s="6">
        <f t="shared" si="110"/>
        <v>320</v>
      </c>
      <c r="H310" s="3">
        <f t="shared" si="110"/>
        <v>572</v>
      </c>
      <c r="I310" s="3">
        <v>0</v>
      </c>
      <c r="J310" s="3">
        <v>0</v>
      </c>
      <c r="K310" s="3">
        <v>320</v>
      </c>
      <c r="L310" s="3">
        <v>572</v>
      </c>
      <c r="M310" s="3">
        <v>0</v>
      </c>
      <c r="N310" s="3">
        <v>0</v>
      </c>
      <c r="O310" s="20" t="s">
        <v>619</v>
      </c>
    </row>
    <row r="311" spans="1:15" ht="78" customHeight="1">
      <c r="A311" s="198"/>
      <c r="B311" s="225"/>
      <c r="C311" s="226"/>
      <c r="D311" s="227"/>
      <c r="E311" s="198"/>
      <c r="F311" s="171">
        <v>2016</v>
      </c>
      <c r="G311" s="6">
        <f t="shared" si="110"/>
        <v>350</v>
      </c>
      <c r="H311" s="3">
        <f t="shared" si="110"/>
        <v>380</v>
      </c>
      <c r="I311" s="3">
        <v>0</v>
      </c>
      <c r="J311" s="3">
        <v>0</v>
      </c>
      <c r="K311" s="3">
        <v>350</v>
      </c>
      <c r="L311" s="3">
        <v>380</v>
      </c>
      <c r="M311" s="3">
        <v>0</v>
      </c>
      <c r="N311" s="3">
        <v>0</v>
      </c>
      <c r="O311" s="20" t="s">
        <v>737</v>
      </c>
    </row>
    <row r="312" spans="1:15" ht="27" customHeight="1">
      <c r="A312" s="231" t="s">
        <v>263</v>
      </c>
      <c r="B312" s="233" t="s">
        <v>264</v>
      </c>
      <c r="C312" s="234"/>
      <c r="D312" s="235"/>
      <c r="E312" s="231" t="s">
        <v>217</v>
      </c>
      <c r="F312" s="81" t="s">
        <v>323</v>
      </c>
      <c r="G312" s="3">
        <f>SUM(G313:G316)</f>
        <v>12600</v>
      </c>
      <c r="H312" s="3">
        <f t="shared" ref="H312:N312" si="111">SUM(H313:H316)</f>
        <v>1800</v>
      </c>
      <c r="I312" s="3">
        <f t="shared" si="111"/>
        <v>5400</v>
      </c>
      <c r="J312" s="3">
        <f t="shared" si="111"/>
        <v>0</v>
      </c>
      <c r="K312" s="3">
        <f t="shared" si="111"/>
        <v>7200</v>
      </c>
      <c r="L312" s="3">
        <f t="shared" si="111"/>
        <v>1800</v>
      </c>
      <c r="M312" s="3">
        <f t="shared" si="111"/>
        <v>0</v>
      </c>
      <c r="N312" s="3">
        <f t="shared" si="111"/>
        <v>0</v>
      </c>
      <c r="O312" s="3"/>
    </row>
    <row r="313" spans="1:15" ht="168.75" customHeight="1">
      <c r="A313" s="232"/>
      <c r="B313" s="236"/>
      <c r="C313" s="237"/>
      <c r="D313" s="238"/>
      <c r="E313" s="232"/>
      <c r="F313" s="81">
        <v>2013</v>
      </c>
      <c r="G313" s="6">
        <f t="shared" ref="G313:H316" si="112">I313+K313+M313</f>
        <v>1800</v>
      </c>
      <c r="H313" s="3">
        <f t="shared" si="112"/>
        <v>1800</v>
      </c>
      <c r="I313" s="3">
        <v>0</v>
      </c>
      <c r="J313" s="3">
        <v>0</v>
      </c>
      <c r="K313" s="3">
        <v>1800</v>
      </c>
      <c r="L313" s="3">
        <v>1800</v>
      </c>
      <c r="M313" s="3">
        <v>0</v>
      </c>
      <c r="N313" s="3">
        <v>0</v>
      </c>
      <c r="O313" s="26" t="s">
        <v>342</v>
      </c>
    </row>
    <row r="314" spans="1:15" ht="147" customHeight="1">
      <c r="A314" s="232"/>
      <c r="B314" s="236"/>
      <c r="C314" s="237"/>
      <c r="D314" s="238"/>
      <c r="E314" s="232"/>
      <c r="F314" s="81">
        <v>2014</v>
      </c>
      <c r="G314" s="6">
        <f t="shared" si="112"/>
        <v>3600</v>
      </c>
      <c r="H314" s="3">
        <f t="shared" si="112"/>
        <v>0</v>
      </c>
      <c r="I314" s="3">
        <v>1800</v>
      </c>
      <c r="J314" s="3">
        <v>0</v>
      </c>
      <c r="K314" s="3">
        <v>1800</v>
      </c>
      <c r="L314" s="3">
        <v>0</v>
      </c>
      <c r="M314" s="3">
        <v>0</v>
      </c>
      <c r="N314" s="3">
        <v>0</v>
      </c>
      <c r="O314" s="20" t="s">
        <v>444</v>
      </c>
    </row>
    <row r="315" spans="1:15" ht="113.25" customHeight="1">
      <c r="A315" s="197"/>
      <c r="B315" s="222"/>
      <c r="C315" s="223"/>
      <c r="D315" s="224"/>
      <c r="E315" s="197"/>
      <c r="F315" s="81">
        <v>2015</v>
      </c>
      <c r="G315" s="6">
        <f t="shared" si="112"/>
        <v>3600</v>
      </c>
      <c r="H315" s="3">
        <f t="shared" si="112"/>
        <v>0</v>
      </c>
      <c r="I315" s="3">
        <v>1800</v>
      </c>
      <c r="J315" s="3">
        <v>0</v>
      </c>
      <c r="K315" s="3">
        <v>1800</v>
      </c>
      <c r="L315" s="3">
        <v>0</v>
      </c>
      <c r="M315" s="3">
        <v>0</v>
      </c>
      <c r="N315" s="3">
        <v>0</v>
      </c>
      <c r="O315" s="20" t="s">
        <v>620</v>
      </c>
    </row>
    <row r="316" spans="1:15" ht="88.5" customHeight="1">
      <c r="A316" s="303"/>
      <c r="B316" s="225"/>
      <c r="C316" s="226"/>
      <c r="D316" s="227"/>
      <c r="E316" s="198"/>
      <c r="F316" s="140">
        <v>2016</v>
      </c>
      <c r="G316" s="6">
        <f t="shared" si="112"/>
        <v>3600</v>
      </c>
      <c r="H316" s="3">
        <f t="shared" si="112"/>
        <v>0</v>
      </c>
      <c r="I316" s="3">
        <v>1800</v>
      </c>
      <c r="J316" s="3">
        <v>0</v>
      </c>
      <c r="K316" s="3">
        <v>1800</v>
      </c>
      <c r="L316" s="3">
        <v>0</v>
      </c>
      <c r="M316" s="3">
        <v>0</v>
      </c>
      <c r="N316" s="3">
        <v>0</v>
      </c>
      <c r="O316" s="20" t="s">
        <v>738</v>
      </c>
    </row>
    <row r="317" spans="1:15" ht="39" customHeight="1">
      <c r="A317" s="72"/>
      <c r="B317" s="347" t="s">
        <v>514</v>
      </c>
      <c r="C317" s="348"/>
      <c r="D317" s="349"/>
      <c r="E317" s="80"/>
      <c r="F317" s="81"/>
      <c r="G317" s="6"/>
      <c r="H317" s="3"/>
      <c r="I317" s="3"/>
      <c r="J317" s="3"/>
      <c r="K317" s="3"/>
      <c r="L317" s="3"/>
      <c r="M317" s="3"/>
      <c r="N317" s="3"/>
      <c r="O317" s="20"/>
    </row>
    <row r="318" spans="1:15" ht="119.25" customHeight="1">
      <c r="A318" s="120"/>
      <c r="B318" s="233" t="s">
        <v>559</v>
      </c>
      <c r="C318" s="234"/>
      <c r="D318" s="235"/>
      <c r="E318" s="119" t="s">
        <v>294</v>
      </c>
      <c r="F318" s="81">
        <v>2015</v>
      </c>
      <c r="G318" s="6">
        <f t="shared" ref="G318:H324" si="113">I318+K318+M318</f>
        <v>3600</v>
      </c>
      <c r="H318" s="3">
        <f t="shared" si="113"/>
        <v>0</v>
      </c>
      <c r="I318" s="3">
        <v>1800</v>
      </c>
      <c r="J318" s="3">
        <v>0</v>
      </c>
      <c r="K318" s="3">
        <v>1800</v>
      </c>
      <c r="L318" s="3">
        <v>0</v>
      </c>
      <c r="M318" s="3">
        <v>0</v>
      </c>
      <c r="N318" s="3">
        <v>0</v>
      </c>
      <c r="O318" s="20" t="s">
        <v>620</v>
      </c>
    </row>
    <row r="319" spans="1:15" ht="122.25" customHeight="1">
      <c r="A319" s="124"/>
      <c r="B319" s="233" t="s">
        <v>699</v>
      </c>
      <c r="C319" s="234"/>
      <c r="D319" s="235"/>
      <c r="E319" s="136" t="s">
        <v>700</v>
      </c>
      <c r="F319" s="140">
        <v>2016</v>
      </c>
      <c r="G319" s="6">
        <f t="shared" si="113"/>
        <v>3600</v>
      </c>
      <c r="H319" s="3">
        <f t="shared" si="113"/>
        <v>0</v>
      </c>
      <c r="I319" s="3">
        <v>1800</v>
      </c>
      <c r="J319" s="3">
        <v>0</v>
      </c>
      <c r="K319" s="3">
        <v>1800</v>
      </c>
      <c r="L319" s="3">
        <v>0</v>
      </c>
      <c r="M319" s="3">
        <v>0</v>
      </c>
      <c r="N319" s="3">
        <v>0</v>
      </c>
      <c r="O319" s="20" t="s">
        <v>738</v>
      </c>
    </row>
    <row r="320" spans="1:15" ht="24.75" customHeight="1">
      <c r="A320" s="231" t="s">
        <v>265</v>
      </c>
      <c r="B320" s="233" t="s">
        <v>266</v>
      </c>
      <c r="C320" s="234"/>
      <c r="D320" s="235"/>
      <c r="E320" s="231" t="s">
        <v>217</v>
      </c>
      <c r="F320" s="81" t="s">
        <v>323</v>
      </c>
      <c r="G320" s="3">
        <f>SUM(G321:G324)</f>
        <v>2908</v>
      </c>
      <c r="H320" s="3">
        <f t="shared" ref="H320:N320" si="114">SUM(H321:H324)</f>
        <v>3367</v>
      </c>
      <c r="I320" s="3">
        <f t="shared" si="114"/>
        <v>2316</v>
      </c>
      <c r="J320" s="3">
        <f t="shared" si="114"/>
        <v>0</v>
      </c>
      <c r="K320" s="3">
        <f t="shared" si="114"/>
        <v>592</v>
      </c>
      <c r="L320" s="3">
        <f t="shared" si="114"/>
        <v>3367</v>
      </c>
      <c r="M320" s="3">
        <f t="shared" si="114"/>
        <v>0</v>
      </c>
      <c r="N320" s="3">
        <f t="shared" si="114"/>
        <v>0</v>
      </c>
      <c r="O320" s="3"/>
    </row>
    <row r="321" spans="1:15" ht="166.5" customHeight="1">
      <c r="A321" s="232"/>
      <c r="B321" s="236"/>
      <c r="C321" s="237"/>
      <c r="D321" s="238"/>
      <c r="E321" s="232"/>
      <c r="F321" s="81">
        <v>2013</v>
      </c>
      <c r="G321" s="6">
        <f t="shared" si="113"/>
        <v>727</v>
      </c>
      <c r="H321" s="3">
        <f t="shared" si="113"/>
        <v>1800</v>
      </c>
      <c r="I321" s="3">
        <v>579</v>
      </c>
      <c r="J321" s="3">
        <v>0</v>
      </c>
      <c r="K321" s="3">
        <v>148</v>
      </c>
      <c r="L321" s="3">
        <v>1800</v>
      </c>
      <c r="M321" s="3">
        <v>0</v>
      </c>
      <c r="N321" s="3">
        <v>0</v>
      </c>
      <c r="O321" s="26" t="s">
        <v>342</v>
      </c>
    </row>
    <row r="322" spans="1:15" ht="135.75" customHeight="1">
      <c r="A322" s="232"/>
      <c r="B322" s="236"/>
      <c r="C322" s="237"/>
      <c r="D322" s="238"/>
      <c r="E322" s="232"/>
      <c r="F322" s="81">
        <v>2014</v>
      </c>
      <c r="G322" s="6">
        <f t="shared" si="113"/>
        <v>727</v>
      </c>
      <c r="H322" s="3">
        <f t="shared" si="113"/>
        <v>727</v>
      </c>
      <c r="I322" s="3">
        <v>579</v>
      </c>
      <c r="J322" s="3">
        <v>0</v>
      </c>
      <c r="K322" s="3">
        <v>148</v>
      </c>
      <c r="L322" s="3">
        <v>727</v>
      </c>
      <c r="M322" s="3">
        <v>0</v>
      </c>
      <c r="N322" s="3">
        <v>0</v>
      </c>
      <c r="O322" s="26" t="s">
        <v>488</v>
      </c>
    </row>
    <row r="323" spans="1:15" ht="110.25" customHeight="1">
      <c r="A323" s="197"/>
      <c r="B323" s="222"/>
      <c r="C323" s="223"/>
      <c r="D323" s="224"/>
      <c r="E323" s="197"/>
      <c r="F323" s="81">
        <v>2015</v>
      </c>
      <c r="G323" s="6">
        <f t="shared" si="113"/>
        <v>727</v>
      </c>
      <c r="H323" s="3">
        <f t="shared" si="113"/>
        <v>485</v>
      </c>
      <c r="I323" s="3">
        <v>579</v>
      </c>
      <c r="J323" s="3">
        <v>0</v>
      </c>
      <c r="K323" s="3">
        <v>148</v>
      </c>
      <c r="L323" s="3">
        <v>485</v>
      </c>
      <c r="M323" s="3">
        <v>0</v>
      </c>
      <c r="N323" s="3">
        <v>0</v>
      </c>
      <c r="O323" s="26" t="s">
        <v>621</v>
      </c>
    </row>
    <row r="324" spans="1:15" ht="100.5" customHeight="1">
      <c r="A324" s="198"/>
      <c r="B324" s="225"/>
      <c r="C324" s="226"/>
      <c r="D324" s="227"/>
      <c r="E324" s="198"/>
      <c r="F324" s="171">
        <v>2016</v>
      </c>
      <c r="G324" s="6">
        <f t="shared" si="113"/>
        <v>727</v>
      </c>
      <c r="H324" s="3">
        <f t="shared" si="113"/>
        <v>355</v>
      </c>
      <c r="I324" s="3">
        <v>579</v>
      </c>
      <c r="J324" s="3">
        <v>0</v>
      </c>
      <c r="K324" s="3">
        <v>148</v>
      </c>
      <c r="L324" s="3">
        <v>355</v>
      </c>
      <c r="M324" s="3">
        <v>0</v>
      </c>
      <c r="N324" s="3">
        <v>0</v>
      </c>
      <c r="O324" s="26" t="s">
        <v>739</v>
      </c>
    </row>
    <row r="325" spans="1:15" ht="32.25" customHeight="1">
      <c r="A325" s="278"/>
      <c r="B325" s="274" t="s">
        <v>146</v>
      </c>
      <c r="C325" s="279"/>
      <c r="D325" s="279"/>
      <c r="E325" s="278"/>
      <c r="F325" s="102" t="s">
        <v>323</v>
      </c>
      <c r="G325" s="3">
        <f>SUM(G326:G329)</f>
        <v>712328</v>
      </c>
      <c r="H325" s="3">
        <f t="shared" ref="H325:N325" si="115">SUM(H326:H329)</f>
        <v>9039.4</v>
      </c>
      <c r="I325" s="3">
        <f t="shared" si="115"/>
        <v>228916</v>
      </c>
      <c r="J325" s="3">
        <f t="shared" si="115"/>
        <v>0</v>
      </c>
      <c r="K325" s="3">
        <f t="shared" si="115"/>
        <v>76072</v>
      </c>
      <c r="L325" s="3">
        <f t="shared" si="115"/>
        <v>9039.4</v>
      </c>
      <c r="M325" s="3">
        <f t="shared" si="115"/>
        <v>407340</v>
      </c>
      <c r="N325" s="3">
        <f t="shared" si="115"/>
        <v>0</v>
      </c>
      <c r="O325" s="44"/>
    </row>
    <row r="326" spans="1:15" ht="29.25" customHeight="1">
      <c r="A326" s="278"/>
      <c r="B326" s="279"/>
      <c r="C326" s="279"/>
      <c r="D326" s="279"/>
      <c r="E326" s="278"/>
      <c r="F326" s="102">
        <v>2013</v>
      </c>
      <c r="G326" s="3">
        <f t="shared" ref="G326:N329" si="116">G264+G308+G313+G321</f>
        <v>150277</v>
      </c>
      <c r="H326" s="3">
        <f t="shared" si="116"/>
        <v>4800</v>
      </c>
      <c r="I326" s="3">
        <f t="shared" si="116"/>
        <v>79579</v>
      </c>
      <c r="J326" s="3">
        <f t="shared" si="116"/>
        <v>0</v>
      </c>
      <c r="K326" s="3">
        <f t="shared" si="116"/>
        <v>16698</v>
      </c>
      <c r="L326" s="3">
        <f t="shared" si="116"/>
        <v>4800</v>
      </c>
      <c r="M326" s="3">
        <f t="shared" si="116"/>
        <v>54000</v>
      </c>
      <c r="N326" s="3">
        <f t="shared" si="116"/>
        <v>0</v>
      </c>
      <c r="O326" s="3"/>
    </row>
    <row r="327" spans="1:15" ht="32.25" customHeight="1">
      <c r="A327" s="278"/>
      <c r="B327" s="279"/>
      <c r="C327" s="279"/>
      <c r="D327" s="279"/>
      <c r="E327" s="278"/>
      <c r="F327" s="102">
        <v>2014</v>
      </c>
      <c r="G327" s="3">
        <f t="shared" si="116"/>
        <v>129127</v>
      </c>
      <c r="H327" s="3">
        <f t="shared" si="116"/>
        <v>2447.4</v>
      </c>
      <c r="I327" s="3">
        <f t="shared" si="116"/>
        <v>72179</v>
      </c>
      <c r="J327" s="3">
        <f t="shared" si="116"/>
        <v>0</v>
      </c>
      <c r="K327" s="3">
        <f t="shared" si="116"/>
        <v>11948</v>
      </c>
      <c r="L327" s="3">
        <f t="shared" si="116"/>
        <v>2447.4</v>
      </c>
      <c r="M327" s="3">
        <f t="shared" si="116"/>
        <v>45000</v>
      </c>
      <c r="N327" s="3">
        <f t="shared" si="116"/>
        <v>0</v>
      </c>
      <c r="O327" s="3"/>
    </row>
    <row r="328" spans="1:15" ht="30" customHeight="1">
      <c r="A328" s="278"/>
      <c r="B328" s="279"/>
      <c r="C328" s="279"/>
      <c r="D328" s="279"/>
      <c r="E328" s="278"/>
      <c r="F328" s="102">
        <v>2015</v>
      </c>
      <c r="G328" s="3">
        <f t="shared" si="116"/>
        <v>143247</v>
      </c>
      <c r="H328" s="3">
        <f t="shared" si="116"/>
        <v>1057</v>
      </c>
      <c r="I328" s="3">
        <f t="shared" si="116"/>
        <v>20779</v>
      </c>
      <c r="J328" s="3">
        <f t="shared" si="116"/>
        <v>0</v>
      </c>
      <c r="K328" s="3">
        <f t="shared" si="116"/>
        <v>16628</v>
      </c>
      <c r="L328" s="3">
        <f t="shared" si="116"/>
        <v>1057</v>
      </c>
      <c r="M328" s="3">
        <f t="shared" si="116"/>
        <v>105840</v>
      </c>
      <c r="N328" s="3">
        <f t="shared" si="116"/>
        <v>0</v>
      </c>
      <c r="O328" s="3"/>
    </row>
    <row r="329" spans="1:15" ht="30" customHeight="1">
      <c r="A329" s="271"/>
      <c r="B329" s="275"/>
      <c r="C329" s="275"/>
      <c r="D329" s="275"/>
      <c r="E329" s="271"/>
      <c r="F329" s="171">
        <v>2016</v>
      </c>
      <c r="G329" s="3">
        <f t="shared" si="116"/>
        <v>289677</v>
      </c>
      <c r="H329" s="3">
        <f t="shared" si="116"/>
        <v>735</v>
      </c>
      <c r="I329" s="3">
        <f t="shared" si="116"/>
        <v>56379</v>
      </c>
      <c r="J329" s="3">
        <f t="shared" si="116"/>
        <v>0</v>
      </c>
      <c r="K329" s="3">
        <f t="shared" si="116"/>
        <v>30798</v>
      </c>
      <c r="L329" s="3">
        <f t="shared" si="116"/>
        <v>735</v>
      </c>
      <c r="M329" s="3">
        <f t="shared" si="116"/>
        <v>202500</v>
      </c>
      <c r="N329" s="3">
        <f t="shared" si="116"/>
        <v>0</v>
      </c>
      <c r="O329" s="3"/>
    </row>
    <row r="330" spans="1:15" ht="42.75" customHeight="1">
      <c r="A330" s="241" t="s">
        <v>267</v>
      </c>
      <c r="B330" s="242"/>
      <c r="C330" s="242"/>
      <c r="D330" s="242"/>
      <c r="E330" s="242"/>
      <c r="F330" s="242"/>
      <c r="G330" s="242"/>
      <c r="H330" s="242"/>
      <c r="I330" s="242"/>
      <c r="J330" s="242"/>
      <c r="K330" s="242"/>
      <c r="L330" s="242"/>
      <c r="M330" s="242"/>
      <c r="N330" s="242"/>
      <c r="O330" s="242"/>
    </row>
    <row r="331" spans="1:15" ht="30.75" customHeight="1">
      <c r="A331" s="231" t="s">
        <v>268</v>
      </c>
      <c r="B331" s="233" t="s">
        <v>269</v>
      </c>
      <c r="C331" s="234"/>
      <c r="D331" s="235"/>
      <c r="E331" s="231" t="s">
        <v>217</v>
      </c>
      <c r="F331" s="150" t="s">
        <v>323</v>
      </c>
      <c r="G331" s="3">
        <f>SUM(G332:G335)</f>
        <v>13677.7</v>
      </c>
      <c r="H331" s="3">
        <f t="shared" ref="H331:N331" si="117">SUM(H332:H335)</f>
        <v>12231.699999999999</v>
      </c>
      <c r="I331" s="3">
        <f t="shared" si="117"/>
        <v>0</v>
      </c>
      <c r="J331" s="3">
        <f t="shared" si="117"/>
        <v>30</v>
      </c>
      <c r="K331" s="3">
        <f t="shared" si="117"/>
        <v>13307.7</v>
      </c>
      <c r="L331" s="3">
        <f t="shared" si="117"/>
        <v>9996.7000000000007</v>
      </c>
      <c r="M331" s="3">
        <f t="shared" si="117"/>
        <v>370</v>
      </c>
      <c r="N331" s="3">
        <f t="shared" si="117"/>
        <v>2205</v>
      </c>
      <c r="O331" s="3"/>
    </row>
    <row r="332" spans="1:15" ht="26.25" customHeight="1">
      <c r="A332" s="232"/>
      <c r="B332" s="236"/>
      <c r="C332" s="237"/>
      <c r="D332" s="238"/>
      <c r="E332" s="232"/>
      <c r="F332" s="150">
        <v>2013</v>
      </c>
      <c r="G332" s="3">
        <f t="shared" ref="G332:N335" si="118">G337+G342+G347+G352</f>
        <v>3052.7</v>
      </c>
      <c r="H332" s="3">
        <f t="shared" si="118"/>
        <v>2919</v>
      </c>
      <c r="I332" s="3">
        <f t="shared" si="118"/>
        <v>0</v>
      </c>
      <c r="J332" s="3">
        <f t="shared" si="118"/>
        <v>0</v>
      </c>
      <c r="K332" s="3">
        <f t="shared" si="118"/>
        <v>2970.7</v>
      </c>
      <c r="L332" s="3">
        <f t="shared" si="118"/>
        <v>1466</v>
      </c>
      <c r="M332" s="3">
        <f t="shared" si="118"/>
        <v>82</v>
      </c>
      <c r="N332" s="3">
        <f t="shared" si="118"/>
        <v>1453</v>
      </c>
      <c r="O332" s="3"/>
    </row>
    <row r="333" spans="1:15" ht="27" customHeight="1">
      <c r="A333" s="232"/>
      <c r="B333" s="236"/>
      <c r="C333" s="237"/>
      <c r="D333" s="238"/>
      <c r="E333" s="232"/>
      <c r="F333" s="150">
        <v>2014</v>
      </c>
      <c r="G333" s="3">
        <f t="shared" si="118"/>
        <v>3279.5</v>
      </c>
      <c r="H333" s="3">
        <f t="shared" si="118"/>
        <v>3561</v>
      </c>
      <c r="I333" s="3">
        <f t="shared" si="118"/>
        <v>0</v>
      </c>
      <c r="J333" s="3">
        <f t="shared" si="118"/>
        <v>0</v>
      </c>
      <c r="K333" s="3">
        <f t="shared" si="118"/>
        <v>3191</v>
      </c>
      <c r="L333" s="3">
        <f t="shared" si="118"/>
        <v>3116</v>
      </c>
      <c r="M333" s="3">
        <f t="shared" si="118"/>
        <v>88.5</v>
      </c>
      <c r="N333" s="3">
        <f t="shared" si="118"/>
        <v>445</v>
      </c>
      <c r="O333" s="3"/>
    </row>
    <row r="334" spans="1:15" ht="26.25" customHeight="1">
      <c r="A334" s="197"/>
      <c r="B334" s="222"/>
      <c r="C334" s="223"/>
      <c r="D334" s="224"/>
      <c r="E334" s="197"/>
      <c r="F334" s="150">
        <v>2015</v>
      </c>
      <c r="G334" s="3">
        <f t="shared" si="118"/>
        <v>3563.5</v>
      </c>
      <c r="H334" s="3">
        <f t="shared" si="118"/>
        <v>3965.8</v>
      </c>
      <c r="I334" s="3">
        <f t="shared" si="118"/>
        <v>0</v>
      </c>
      <c r="J334" s="3">
        <f t="shared" si="118"/>
        <v>30</v>
      </c>
      <c r="K334" s="3">
        <f t="shared" si="118"/>
        <v>3467</v>
      </c>
      <c r="L334" s="3">
        <f t="shared" si="118"/>
        <v>3759</v>
      </c>
      <c r="M334" s="3">
        <f t="shared" si="118"/>
        <v>96.5</v>
      </c>
      <c r="N334" s="3">
        <f t="shared" si="118"/>
        <v>176.8</v>
      </c>
      <c r="O334" s="3"/>
    </row>
    <row r="335" spans="1:15" ht="26.25" customHeight="1">
      <c r="A335" s="198"/>
      <c r="B335" s="225"/>
      <c r="C335" s="226"/>
      <c r="D335" s="227"/>
      <c r="E335" s="198"/>
      <c r="F335" s="150">
        <v>2016</v>
      </c>
      <c r="G335" s="3">
        <f t="shared" si="118"/>
        <v>3782</v>
      </c>
      <c r="H335" s="3">
        <f t="shared" si="118"/>
        <v>1785.9</v>
      </c>
      <c r="I335" s="3">
        <f t="shared" si="118"/>
        <v>0</v>
      </c>
      <c r="J335" s="3">
        <f t="shared" si="118"/>
        <v>0</v>
      </c>
      <c r="K335" s="3">
        <f t="shared" si="118"/>
        <v>3679</v>
      </c>
      <c r="L335" s="3">
        <f t="shared" si="118"/>
        <v>1655.7</v>
      </c>
      <c r="M335" s="3">
        <f t="shared" si="118"/>
        <v>103</v>
      </c>
      <c r="N335" s="3">
        <f t="shared" si="118"/>
        <v>130.19999999999999</v>
      </c>
      <c r="O335" s="3"/>
    </row>
    <row r="336" spans="1:15" ht="27" customHeight="1">
      <c r="A336" s="211" t="s">
        <v>27</v>
      </c>
      <c r="B336" s="208" t="s">
        <v>270</v>
      </c>
      <c r="C336" s="213"/>
      <c r="D336" s="214"/>
      <c r="E336" s="195" t="s">
        <v>217</v>
      </c>
      <c r="F336" s="152" t="s">
        <v>323</v>
      </c>
      <c r="G336" s="48">
        <f>SUM(G337:G340)</f>
        <v>3017</v>
      </c>
      <c r="H336" s="48">
        <f t="shared" ref="H336:N336" si="119">SUM(H337:H340)</f>
        <v>4173.3</v>
      </c>
      <c r="I336" s="48">
        <f t="shared" si="119"/>
        <v>0</v>
      </c>
      <c r="J336" s="48">
        <f t="shared" si="119"/>
        <v>0</v>
      </c>
      <c r="K336" s="48">
        <f t="shared" si="119"/>
        <v>3017</v>
      </c>
      <c r="L336" s="48">
        <f t="shared" si="119"/>
        <v>2915.3</v>
      </c>
      <c r="M336" s="48">
        <f t="shared" si="119"/>
        <v>0</v>
      </c>
      <c r="N336" s="48">
        <f t="shared" si="119"/>
        <v>1258</v>
      </c>
      <c r="O336" s="48"/>
    </row>
    <row r="337" spans="1:15" ht="216" customHeight="1">
      <c r="A337" s="212"/>
      <c r="B337" s="219"/>
      <c r="C337" s="220"/>
      <c r="D337" s="221"/>
      <c r="E337" s="196"/>
      <c r="F337" s="152">
        <v>2013</v>
      </c>
      <c r="G337" s="7">
        <f t="shared" ref="G337:G355" si="120">I337+K337+M337</f>
        <v>680</v>
      </c>
      <c r="H337" s="48">
        <f>J337+L337+N337</f>
        <v>1905</v>
      </c>
      <c r="I337" s="48">
        <v>0</v>
      </c>
      <c r="J337" s="48">
        <v>0</v>
      </c>
      <c r="K337" s="48">
        <v>680</v>
      </c>
      <c r="L337" s="48">
        <v>647</v>
      </c>
      <c r="M337" s="48">
        <v>0</v>
      </c>
      <c r="N337" s="48">
        <v>1258</v>
      </c>
      <c r="O337" s="20" t="s">
        <v>343</v>
      </c>
    </row>
    <row r="338" spans="1:15" ht="294.75" customHeight="1">
      <c r="A338" s="212"/>
      <c r="B338" s="219"/>
      <c r="C338" s="220"/>
      <c r="D338" s="221"/>
      <c r="E338" s="196"/>
      <c r="F338" s="149">
        <v>2014</v>
      </c>
      <c r="G338" s="7">
        <f t="shared" si="120"/>
        <v>727</v>
      </c>
      <c r="H338" s="57">
        <f>J338+L338+N338</f>
        <v>921</v>
      </c>
      <c r="I338" s="57">
        <v>0</v>
      </c>
      <c r="J338" s="57">
        <v>0</v>
      </c>
      <c r="K338" s="57">
        <v>727</v>
      </c>
      <c r="L338" s="57">
        <v>921</v>
      </c>
      <c r="M338" s="57">
        <v>0</v>
      </c>
      <c r="N338" s="57">
        <v>0</v>
      </c>
      <c r="O338" s="58" t="s">
        <v>383</v>
      </c>
    </row>
    <row r="339" spans="1:15" ht="210.75" customHeight="1">
      <c r="A339" s="197"/>
      <c r="B339" s="222"/>
      <c r="C339" s="223"/>
      <c r="D339" s="224"/>
      <c r="E339" s="197"/>
      <c r="F339" s="152">
        <v>2015</v>
      </c>
      <c r="G339" s="48">
        <f t="shared" si="120"/>
        <v>778</v>
      </c>
      <c r="H339" s="48">
        <f>J339+L339+N339</f>
        <v>815</v>
      </c>
      <c r="I339" s="48">
        <v>0</v>
      </c>
      <c r="J339" s="48">
        <v>0</v>
      </c>
      <c r="K339" s="106">
        <v>778</v>
      </c>
      <c r="L339" s="106">
        <v>815</v>
      </c>
      <c r="M339" s="106">
        <v>0</v>
      </c>
      <c r="N339" s="106">
        <v>0</v>
      </c>
      <c r="O339" s="107" t="s">
        <v>622</v>
      </c>
    </row>
    <row r="340" spans="1:15" ht="32.25" customHeight="1">
      <c r="A340" s="198"/>
      <c r="B340" s="225"/>
      <c r="C340" s="226"/>
      <c r="D340" s="227"/>
      <c r="E340" s="198"/>
      <c r="F340" s="156">
        <v>2016</v>
      </c>
      <c r="G340" s="157">
        <f t="shared" si="120"/>
        <v>832</v>
      </c>
      <c r="H340" s="157">
        <f>J340+L340+N340</f>
        <v>532.29999999999995</v>
      </c>
      <c r="I340" s="157">
        <v>0</v>
      </c>
      <c r="J340" s="157">
        <v>0</v>
      </c>
      <c r="K340" s="158">
        <v>832</v>
      </c>
      <c r="L340" s="158">
        <v>532.29999999999995</v>
      </c>
      <c r="M340" s="158">
        <v>0</v>
      </c>
      <c r="N340" s="158">
        <v>0</v>
      </c>
      <c r="O340" s="159" t="s">
        <v>784</v>
      </c>
    </row>
    <row r="341" spans="1:15" ht="23.25" customHeight="1">
      <c r="A341" s="211" t="s">
        <v>28</v>
      </c>
      <c r="B341" s="208" t="s">
        <v>271</v>
      </c>
      <c r="C341" s="213"/>
      <c r="D341" s="214"/>
      <c r="E341" s="195" t="s">
        <v>217</v>
      </c>
      <c r="F341" s="152" t="s">
        <v>323</v>
      </c>
      <c r="G341" s="48">
        <f>SUM(G342:G345)</f>
        <v>170</v>
      </c>
      <c r="H341" s="48">
        <f t="shared" ref="H341:N341" si="121">SUM(H342:H345)</f>
        <v>795.7</v>
      </c>
      <c r="I341" s="48">
        <f t="shared" si="121"/>
        <v>0</v>
      </c>
      <c r="J341" s="48">
        <f t="shared" si="121"/>
        <v>0</v>
      </c>
      <c r="K341" s="48">
        <f t="shared" si="121"/>
        <v>170</v>
      </c>
      <c r="L341" s="48">
        <f t="shared" si="121"/>
        <v>794.2</v>
      </c>
      <c r="M341" s="48">
        <f t="shared" si="121"/>
        <v>0</v>
      </c>
      <c r="N341" s="48">
        <f t="shared" si="121"/>
        <v>1.5</v>
      </c>
      <c r="O341" s="48"/>
    </row>
    <row r="342" spans="1:15" ht="192.75" customHeight="1">
      <c r="A342" s="212"/>
      <c r="B342" s="219"/>
      <c r="C342" s="220"/>
      <c r="D342" s="221"/>
      <c r="E342" s="196"/>
      <c r="F342" s="152">
        <v>2013</v>
      </c>
      <c r="G342" s="7">
        <f t="shared" si="120"/>
        <v>38</v>
      </c>
      <c r="H342" s="7">
        <f>J342+L342+N342</f>
        <v>38</v>
      </c>
      <c r="I342" s="48">
        <v>0</v>
      </c>
      <c r="J342" s="48">
        <v>0</v>
      </c>
      <c r="K342" s="48">
        <v>38</v>
      </c>
      <c r="L342" s="48">
        <v>38</v>
      </c>
      <c r="M342" s="48">
        <v>0</v>
      </c>
      <c r="N342" s="48">
        <v>0</v>
      </c>
      <c r="O342" s="20" t="s">
        <v>344</v>
      </c>
    </row>
    <row r="343" spans="1:15" ht="231.75" customHeight="1">
      <c r="A343" s="212"/>
      <c r="B343" s="219"/>
      <c r="C343" s="220"/>
      <c r="D343" s="221"/>
      <c r="E343" s="196"/>
      <c r="F343" s="149">
        <v>2014</v>
      </c>
      <c r="G343" s="7">
        <f t="shared" si="120"/>
        <v>41</v>
      </c>
      <c r="H343" s="57">
        <f>J343+L343+N343</f>
        <v>676</v>
      </c>
      <c r="I343" s="57">
        <v>0</v>
      </c>
      <c r="J343" s="57">
        <v>0</v>
      </c>
      <c r="K343" s="57">
        <v>41</v>
      </c>
      <c r="L343" s="57">
        <v>676</v>
      </c>
      <c r="M343" s="57">
        <v>0</v>
      </c>
      <c r="N343" s="57">
        <v>0</v>
      </c>
      <c r="O343" s="58" t="s">
        <v>384</v>
      </c>
    </row>
    <row r="344" spans="1:15" ht="210" customHeight="1">
      <c r="A344" s="197"/>
      <c r="B344" s="222"/>
      <c r="C344" s="223"/>
      <c r="D344" s="224"/>
      <c r="E344" s="197"/>
      <c r="F344" s="149">
        <v>2015</v>
      </c>
      <c r="G344" s="7">
        <f t="shared" si="120"/>
        <v>44</v>
      </c>
      <c r="H344" s="57">
        <f>J344+L344+N344</f>
        <v>39.5</v>
      </c>
      <c r="I344" s="7">
        <v>0</v>
      </c>
      <c r="J344" s="7">
        <v>0</v>
      </c>
      <c r="K344" s="108">
        <v>44</v>
      </c>
      <c r="L344" s="109">
        <v>38</v>
      </c>
      <c r="M344" s="108">
        <v>0</v>
      </c>
      <c r="N344" s="108">
        <v>1.5</v>
      </c>
      <c r="O344" s="110" t="s">
        <v>623</v>
      </c>
    </row>
    <row r="345" spans="1:15" ht="85.5" customHeight="1">
      <c r="A345" s="198"/>
      <c r="B345" s="225"/>
      <c r="C345" s="226"/>
      <c r="D345" s="227"/>
      <c r="E345" s="198"/>
      <c r="F345" s="156">
        <v>2016</v>
      </c>
      <c r="G345" s="108">
        <f t="shared" si="120"/>
        <v>47</v>
      </c>
      <c r="H345" s="108">
        <f>J345+L345+N345</f>
        <v>42.2</v>
      </c>
      <c r="I345" s="157">
        <v>0</v>
      </c>
      <c r="J345" s="157">
        <v>0</v>
      </c>
      <c r="K345" s="158">
        <v>47</v>
      </c>
      <c r="L345" s="160">
        <v>42.2</v>
      </c>
      <c r="M345" s="158">
        <v>0</v>
      </c>
      <c r="N345" s="158">
        <v>0</v>
      </c>
      <c r="O345" s="161" t="s">
        <v>785</v>
      </c>
    </row>
    <row r="346" spans="1:15" ht="28.5" customHeight="1">
      <c r="A346" s="211" t="s">
        <v>29</v>
      </c>
      <c r="B346" s="208" t="s">
        <v>272</v>
      </c>
      <c r="C346" s="213"/>
      <c r="D346" s="214"/>
      <c r="E346" s="195" t="s">
        <v>217</v>
      </c>
      <c r="F346" s="152" t="s">
        <v>323</v>
      </c>
      <c r="G346" s="48">
        <f>SUM(G347:G350)</f>
        <v>580</v>
      </c>
      <c r="H346" s="48">
        <f t="shared" ref="H346:N346" si="122">SUM(H347:H350)</f>
        <v>520.20000000000005</v>
      </c>
      <c r="I346" s="48">
        <f t="shared" si="122"/>
        <v>0</v>
      </c>
      <c r="J346" s="48">
        <f t="shared" si="122"/>
        <v>0</v>
      </c>
      <c r="K346" s="48">
        <f t="shared" si="122"/>
        <v>580</v>
      </c>
      <c r="L346" s="48">
        <f t="shared" si="122"/>
        <v>520.20000000000005</v>
      </c>
      <c r="M346" s="48">
        <f t="shared" si="122"/>
        <v>0</v>
      </c>
      <c r="N346" s="48">
        <f t="shared" si="122"/>
        <v>0</v>
      </c>
      <c r="O346" s="48"/>
    </row>
    <row r="347" spans="1:15" ht="153.75" customHeight="1">
      <c r="A347" s="212"/>
      <c r="B347" s="219"/>
      <c r="C347" s="220"/>
      <c r="D347" s="221"/>
      <c r="E347" s="196"/>
      <c r="F347" s="152">
        <v>2013</v>
      </c>
      <c r="G347" s="7">
        <f t="shared" si="120"/>
        <v>130</v>
      </c>
      <c r="H347" s="7">
        <f>J347+L347+N347</f>
        <v>130</v>
      </c>
      <c r="I347" s="48">
        <v>0</v>
      </c>
      <c r="J347" s="48">
        <v>0</v>
      </c>
      <c r="K347" s="48">
        <v>130</v>
      </c>
      <c r="L347" s="48">
        <v>130</v>
      </c>
      <c r="M347" s="48">
        <v>0</v>
      </c>
      <c r="N347" s="153">
        <v>0</v>
      </c>
      <c r="O347" s="20" t="s">
        <v>345</v>
      </c>
    </row>
    <row r="348" spans="1:15" ht="71.25" customHeight="1">
      <c r="A348" s="212"/>
      <c r="B348" s="219"/>
      <c r="C348" s="220"/>
      <c r="D348" s="221"/>
      <c r="E348" s="196"/>
      <c r="F348" s="149">
        <v>2014</v>
      </c>
      <c r="G348" s="7">
        <f t="shared" si="120"/>
        <v>140</v>
      </c>
      <c r="H348" s="57">
        <f>J348+L348+N348</f>
        <v>130</v>
      </c>
      <c r="I348" s="57">
        <v>0</v>
      </c>
      <c r="J348" s="57">
        <v>0</v>
      </c>
      <c r="K348" s="57">
        <v>140</v>
      </c>
      <c r="L348" s="57">
        <v>130</v>
      </c>
      <c r="M348" s="57">
        <v>0</v>
      </c>
      <c r="N348" s="57">
        <v>0</v>
      </c>
      <c r="O348" s="27" t="s">
        <v>385</v>
      </c>
    </row>
    <row r="349" spans="1:15" ht="83.25" customHeight="1">
      <c r="A349" s="197"/>
      <c r="B349" s="222"/>
      <c r="C349" s="223"/>
      <c r="D349" s="224"/>
      <c r="E349" s="197"/>
      <c r="F349" s="149">
        <v>2015</v>
      </c>
      <c r="G349" s="7">
        <f t="shared" si="120"/>
        <v>150</v>
      </c>
      <c r="H349" s="7">
        <f>J349+L349+N349</f>
        <v>130</v>
      </c>
      <c r="I349" s="7">
        <v>0</v>
      </c>
      <c r="J349" s="108">
        <v>0</v>
      </c>
      <c r="K349" s="108">
        <v>150</v>
      </c>
      <c r="L349" s="108">
        <v>130</v>
      </c>
      <c r="M349" s="108">
        <v>0</v>
      </c>
      <c r="N349" s="108">
        <v>0</v>
      </c>
      <c r="O349" s="110" t="s">
        <v>560</v>
      </c>
    </row>
    <row r="350" spans="1:15" ht="92.25" customHeight="1">
      <c r="A350" s="198"/>
      <c r="B350" s="225"/>
      <c r="C350" s="226"/>
      <c r="D350" s="227"/>
      <c r="E350" s="198"/>
      <c r="F350" s="156">
        <v>2016</v>
      </c>
      <c r="G350" s="108">
        <f t="shared" si="120"/>
        <v>160</v>
      </c>
      <c r="H350" s="108">
        <f>J350+L350+N350</f>
        <v>130.19999999999999</v>
      </c>
      <c r="I350" s="157">
        <v>0</v>
      </c>
      <c r="J350" s="158"/>
      <c r="K350" s="158">
        <v>160</v>
      </c>
      <c r="L350" s="158">
        <v>130.19999999999999</v>
      </c>
      <c r="M350" s="158">
        <v>0</v>
      </c>
      <c r="N350" s="158">
        <v>0</v>
      </c>
      <c r="O350" s="161" t="s">
        <v>786</v>
      </c>
    </row>
    <row r="351" spans="1:15" ht="29.25" customHeight="1">
      <c r="A351" s="211" t="s">
        <v>30</v>
      </c>
      <c r="B351" s="208" t="s">
        <v>561</v>
      </c>
      <c r="C351" s="213"/>
      <c r="D351" s="214"/>
      <c r="E351" s="195" t="s">
        <v>217</v>
      </c>
      <c r="F351" s="152" t="s">
        <v>323</v>
      </c>
      <c r="G351" s="48">
        <f>SUM(G352:G355)</f>
        <v>9910.7000000000007</v>
      </c>
      <c r="H351" s="48">
        <f t="shared" ref="H351:N351" si="123">SUM(H352:H355)</f>
        <v>6742.5</v>
      </c>
      <c r="I351" s="48">
        <f t="shared" si="123"/>
        <v>0</v>
      </c>
      <c r="J351" s="48">
        <f t="shared" si="123"/>
        <v>30</v>
      </c>
      <c r="K351" s="48">
        <f t="shared" si="123"/>
        <v>9540.7000000000007</v>
      </c>
      <c r="L351" s="48">
        <f t="shared" si="123"/>
        <v>5767</v>
      </c>
      <c r="M351" s="48">
        <f t="shared" si="123"/>
        <v>370</v>
      </c>
      <c r="N351" s="48">
        <f t="shared" si="123"/>
        <v>945.5</v>
      </c>
      <c r="O351" s="48"/>
    </row>
    <row r="352" spans="1:15" ht="112.5" customHeight="1">
      <c r="A352" s="212"/>
      <c r="B352" s="219"/>
      <c r="C352" s="220"/>
      <c r="D352" s="221"/>
      <c r="E352" s="196"/>
      <c r="F352" s="152">
        <v>2013</v>
      </c>
      <c r="G352" s="7">
        <f t="shared" si="120"/>
        <v>2204.6999999999998</v>
      </c>
      <c r="H352" s="7">
        <f>J352+L352+N352</f>
        <v>846</v>
      </c>
      <c r="I352" s="48">
        <v>0</v>
      </c>
      <c r="J352" s="48">
        <v>0</v>
      </c>
      <c r="K352" s="48">
        <v>2122.6999999999998</v>
      </c>
      <c r="L352" s="48">
        <v>651</v>
      </c>
      <c r="M352" s="48">
        <v>82</v>
      </c>
      <c r="N352" s="48">
        <v>195</v>
      </c>
      <c r="O352" s="20" t="s">
        <v>817</v>
      </c>
    </row>
    <row r="353" spans="1:15" ht="226.5" customHeight="1">
      <c r="A353" s="212"/>
      <c r="B353" s="219"/>
      <c r="C353" s="220"/>
      <c r="D353" s="221"/>
      <c r="E353" s="196"/>
      <c r="F353" s="149">
        <v>2014</v>
      </c>
      <c r="G353" s="7">
        <f t="shared" si="120"/>
        <v>2371.5</v>
      </c>
      <c r="H353" s="57">
        <f>J353+L353+N353</f>
        <v>1834</v>
      </c>
      <c r="I353" s="57">
        <v>0</v>
      </c>
      <c r="J353" s="57">
        <v>0</v>
      </c>
      <c r="K353" s="57">
        <v>2283</v>
      </c>
      <c r="L353" s="57">
        <v>1389</v>
      </c>
      <c r="M353" s="57">
        <v>88.5</v>
      </c>
      <c r="N353" s="57">
        <v>445</v>
      </c>
      <c r="O353" s="27" t="s">
        <v>386</v>
      </c>
    </row>
    <row r="354" spans="1:15" ht="200.25" customHeight="1">
      <c r="A354" s="197"/>
      <c r="B354" s="222"/>
      <c r="C354" s="223"/>
      <c r="D354" s="224"/>
      <c r="E354" s="197"/>
      <c r="F354" s="149">
        <v>2015</v>
      </c>
      <c r="G354" s="7">
        <f t="shared" si="120"/>
        <v>2591.5</v>
      </c>
      <c r="H354" s="57">
        <f>J354+L354+N354</f>
        <v>2981.3</v>
      </c>
      <c r="I354" s="108">
        <v>0</v>
      </c>
      <c r="J354" s="109">
        <v>30</v>
      </c>
      <c r="K354" s="108">
        <v>2495</v>
      </c>
      <c r="L354" s="109">
        <v>2776</v>
      </c>
      <c r="M354" s="108">
        <v>96.5</v>
      </c>
      <c r="N354" s="108">
        <v>175.3</v>
      </c>
      <c r="O354" s="86" t="s">
        <v>624</v>
      </c>
    </row>
    <row r="355" spans="1:15" ht="198.75" customHeight="1">
      <c r="A355" s="198"/>
      <c r="B355" s="225"/>
      <c r="C355" s="226"/>
      <c r="D355" s="227"/>
      <c r="E355" s="198"/>
      <c r="F355" s="156">
        <v>2016</v>
      </c>
      <c r="G355" s="108">
        <f t="shared" si="120"/>
        <v>2743</v>
      </c>
      <c r="H355" s="108">
        <f>J355+L355+N355</f>
        <v>1081.2</v>
      </c>
      <c r="I355" s="158">
        <v>0</v>
      </c>
      <c r="J355" s="160">
        <v>0</v>
      </c>
      <c r="K355" s="158">
        <v>2640</v>
      </c>
      <c r="L355" s="160">
        <v>951</v>
      </c>
      <c r="M355" s="158">
        <v>103</v>
      </c>
      <c r="N355" s="158">
        <v>130.19999999999999</v>
      </c>
      <c r="O355" s="159" t="s">
        <v>818</v>
      </c>
    </row>
    <row r="356" spans="1:15" ht="39.75" customHeight="1">
      <c r="A356" s="231" t="s">
        <v>273</v>
      </c>
      <c r="B356" s="233" t="s">
        <v>274</v>
      </c>
      <c r="C356" s="234"/>
      <c r="D356" s="235"/>
      <c r="E356" s="231" t="s">
        <v>217</v>
      </c>
      <c r="F356" s="150" t="s">
        <v>323</v>
      </c>
      <c r="G356" s="3">
        <f>SUM(G357:G360)</f>
        <v>293987.8</v>
      </c>
      <c r="H356" s="3">
        <f t="shared" ref="H356:N356" si="124">SUM(H357:H360)</f>
        <v>21077.600000000002</v>
      </c>
      <c r="I356" s="3">
        <f t="shared" si="124"/>
        <v>199514</v>
      </c>
      <c r="J356" s="3">
        <f t="shared" si="124"/>
        <v>10825.4</v>
      </c>
      <c r="K356" s="3">
        <f t="shared" si="124"/>
        <v>92992.5</v>
      </c>
      <c r="L356" s="3">
        <f t="shared" si="124"/>
        <v>9520.2999999999993</v>
      </c>
      <c r="M356" s="3">
        <f t="shared" si="124"/>
        <v>1481.3000000000002</v>
      </c>
      <c r="N356" s="3">
        <f t="shared" si="124"/>
        <v>731.9</v>
      </c>
      <c r="O356" s="3"/>
    </row>
    <row r="357" spans="1:15" ht="31.5" customHeight="1">
      <c r="A357" s="232"/>
      <c r="B357" s="236"/>
      <c r="C357" s="237"/>
      <c r="D357" s="238"/>
      <c r="E357" s="232"/>
      <c r="F357" s="150">
        <v>2013</v>
      </c>
      <c r="G357" s="3">
        <f t="shared" ref="G357:N360" si="125">G362+G367+G372+G377</f>
        <v>15217.5</v>
      </c>
      <c r="H357" s="3">
        <f t="shared" si="125"/>
        <v>12090</v>
      </c>
      <c r="I357" s="3">
        <f t="shared" si="125"/>
        <v>10294</v>
      </c>
      <c r="J357" s="3">
        <f t="shared" si="125"/>
        <v>7584</v>
      </c>
      <c r="K357" s="3">
        <f t="shared" si="125"/>
        <v>4595.5</v>
      </c>
      <c r="L357" s="3">
        <f t="shared" si="125"/>
        <v>4292</v>
      </c>
      <c r="M357" s="3">
        <f t="shared" si="125"/>
        <v>328</v>
      </c>
      <c r="N357" s="3">
        <f t="shared" si="125"/>
        <v>214</v>
      </c>
      <c r="O357" s="3"/>
    </row>
    <row r="358" spans="1:15" ht="31.5" customHeight="1">
      <c r="A358" s="232"/>
      <c r="B358" s="236"/>
      <c r="C358" s="237"/>
      <c r="D358" s="238"/>
      <c r="E358" s="232"/>
      <c r="F358" s="150">
        <v>2014</v>
      </c>
      <c r="G358" s="3">
        <f t="shared" si="125"/>
        <v>94267.7</v>
      </c>
      <c r="H358" s="3">
        <f t="shared" si="125"/>
        <v>5687.5</v>
      </c>
      <c r="I358" s="3">
        <f t="shared" si="125"/>
        <v>63000</v>
      </c>
      <c r="J358" s="3">
        <f t="shared" si="125"/>
        <v>2600</v>
      </c>
      <c r="K358" s="3">
        <f t="shared" si="125"/>
        <v>30913.5</v>
      </c>
      <c r="L358" s="3">
        <f t="shared" si="125"/>
        <v>2759.5</v>
      </c>
      <c r="M358" s="3">
        <f t="shared" si="125"/>
        <v>354.2</v>
      </c>
      <c r="N358" s="3">
        <f t="shared" si="125"/>
        <v>328</v>
      </c>
      <c r="O358" s="3"/>
    </row>
    <row r="359" spans="1:15" ht="28.5" customHeight="1">
      <c r="A359" s="197"/>
      <c r="B359" s="222"/>
      <c r="C359" s="223"/>
      <c r="D359" s="224"/>
      <c r="E359" s="197"/>
      <c r="F359" s="150">
        <v>2015</v>
      </c>
      <c r="G359" s="3">
        <f t="shared" si="125"/>
        <v>108665.60000000001</v>
      </c>
      <c r="H359" s="3">
        <f t="shared" si="125"/>
        <v>2394.4</v>
      </c>
      <c r="I359" s="3">
        <f t="shared" si="125"/>
        <v>75000</v>
      </c>
      <c r="J359" s="3">
        <f t="shared" si="125"/>
        <v>641.4</v>
      </c>
      <c r="K359" s="3">
        <f t="shared" si="125"/>
        <v>33279.5</v>
      </c>
      <c r="L359" s="3">
        <f t="shared" si="125"/>
        <v>1629.4</v>
      </c>
      <c r="M359" s="3">
        <f t="shared" si="125"/>
        <v>386.1</v>
      </c>
      <c r="N359" s="3">
        <f t="shared" si="125"/>
        <v>123.6</v>
      </c>
      <c r="O359" s="3"/>
    </row>
    <row r="360" spans="1:15" ht="28.5" customHeight="1">
      <c r="A360" s="198"/>
      <c r="B360" s="225"/>
      <c r="C360" s="226"/>
      <c r="D360" s="227"/>
      <c r="E360" s="198"/>
      <c r="F360" s="150">
        <v>2016</v>
      </c>
      <c r="G360" s="3">
        <f>G365+G370+G375+G380</f>
        <v>75837</v>
      </c>
      <c r="H360" s="3">
        <f t="shared" si="125"/>
        <v>905.7</v>
      </c>
      <c r="I360" s="3">
        <f t="shared" si="125"/>
        <v>51220</v>
      </c>
      <c r="J360" s="3">
        <f t="shared" si="125"/>
        <v>0</v>
      </c>
      <c r="K360" s="3">
        <f t="shared" si="125"/>
        <v>24204</v>
      </c>
      <c r="L360" s="3">
        <f t="shared" si="125"/>
        <v>839.40000000000009</v>
      </c>
      <c r="M360" s="3">
        <f t="shared" si="125"/>
        <v>413</v>
      </c>
      <c r="N360" s="3">
        <f t="shared" si="125"/>
        <v>66.3</v>
      </c>
      <c r="O360" s="3"/>
    </row>
    <row r="361" spans="1:15" ht="21" customHeight="1">
      <c r="A361" s="211" t="s">
        <v>31</v>
      </c>
      <c r="B361" s="208" t="s">
        <v>275</v>
      </c>
      <c r="C361" s="213"/>
      <c r="D361" s="214"/>
      <c r="E361" s="195" t="s">
        <v>217</v>
      </c>
      <c r="F361" s="152" t="s">
        <v>323</v>
      </c>
      <c r="G361" s="48">
        <f>SUM(G362:G365)</f>
        <v>1800</v>
      </c>
      <c r="H361" s="48">
        <f t="shared" ref="H361:N361" si="126">SUM(H362:H365)</f>
        <v>1171.8</v>
      </c>
      <c r="I361" s="48">
        <f t="shared" si="126"/>
        <v>0</v>
      </c>
      <c r="J361" s="48">
        <f t="shared" si="126"/>
        <v>41.4</v>
      </c>
      <c r="K361" s="48">
        <f t="shared" si="126"/>
        <v>1800</v>
      </c>
      <c r="L361" s="48">
        <f t="shared" si="126"/>
        <v>1130.4000000000001</v>
      </c>
      <c r="M361" s="48">
        <f t="shared" si="126"/>
        <v>0</v>
      </c>
      <c r="N361" s="48">
        <f t="shared" si="126"/>
        <v>0</v>
      </c>
      <c r="O361" s="48"/>
    </row>
    <row r="362" spans="1:15" ht="69.75" customHeight="1">
      <c r="A362" s="212"/>
      <c r="B362" s="219"/>
      <c r="C362" s="220"/>
      <c r="D362" s="221"/>
      <c r="E362" s="196"/>
      <c r="F362" s="152">
        <v>2013</v>
      </c>
      <c r="G362" s="7">
        <f t="shared" ref="G362:H365" si="127">I362+K362+M362</f>
        <v>300</v>
      </c>
      <c r="H362" s="7">
        <f t="shared" si="127"/>
        <v>354</v>
      </c>
      <c r="I362" s="152">
        <v>0</v>
      </c>
      <c r="J362" s="152">
        <v>0</v>
      </c>
      <c r="K362" s="48">
        <v>300</v>
      </c>
      <c r="L362" s="48">
        <v>354</v>
      </c>
      <c r="M362" s="152">
        <v>0</v>
      </c>
      <c r="N362" s="152">
        <v>0</v>
      </c>
      <c r="O362" s="20" t="s">
        <v>449</v>
      </c>
    </row>
    <row r="363" spans="1:15" ht="105" customHeight="1">
      <c r="A363" s="212"/>
      <c r="B363" s="219"/>
      <c r="C363" s="220"/>
      <c r="D363" s="221"/>
      <c r="E363" s="196"/>
      <c r="F363" s="149">
        <v>2014</v>
      </c>
      <c r="G363" s="7">
        <f t="shared" si="127"/>
        <v>400</v>
      </c>
      <c r="H363" s="57">
        <f t="shared" si="127"/>
        <v>98.5</v>
      </c>
      <c r="I363" s="59">
        <v>0</v>
      </c>
      <c r="J363" s="59">
        <v>0</v>
      </c>
      <c r="K363" s="57">
        <v>400</v>
      </c>
      <c r="L363" s="57">
        <v>98.5</v>
      </c>
      <c r="M363" s="59">
        <v>0</v>
      </c>
      <c r="N363" s="59">
        <v>0</v>
      </c>
      <c r="O363" s="58" t="s">
        <v>387</v>
      </c>
    </row>
    <row r="364" spans="1:15" ht="107.25" customHeight="1">
      <c r="A364" s="197"/>
      <c r="B364" s="222"/>
      <c r="C364" s="223"/>
      <c r="D364" s="224"/>
      <c r="E364" s="197"/>
      <c r="F364" s="149">
        <v>2015</v>
      </c>
      <c r="G364" s="7">
        <f t="shared" si="127"/>
        <v>500</v>
      </c>
      <c r="H364" s="57">
        <f t="shared" si="127"/>
        <v>513.4</v>
      </c>
      <c r="I364" s="112">
        <v>0</v>
      </c>
      <c r="J364" s="108">
        <v>41.4</v>
      </c>
      <c r="K364" s="108">
        <v>500</v>
      </c>
      <c r="L364" s="108">
        <v>472</v>
      </c>
      <c r="M364" s="112">
        <v>0</v>
      </c>
      <c r="N364" s="108">
        <v>0</v>
      </c>
      <c r="O364" s="86" t="s">
        <v>625</v>
      </c>
    </row>
    <row r="365" spans="1:15" ht="47.25" customHeight="1">
      <c r="A365" s="198"/>
      <c r="B365" s="225"/>
      <c r="C365" s="226"/>
      <c r="D365" s="227"/>
      <c r="E365" s="198"/>
      <c r="F365" s="156">
        <v>2016</v>
      </c>
      <c r="G365" s="108">
        <f t="shared" si="127"/>
        <v>600</v>
      </c>
      <c r="H365" s="108">
        <f t="shared" si="127"/>
        <v>205.9</v>
      </c>
      <c r="I365" s="162">
        <v>0</v>
      </c>
      <c r="J365" s="158">
        <v>0</v>
      </c>
      <c r="K365" s="158">
        <v>600</v>
      </c>
      <c r="L365" s="158">
        <v>205.9</v>
      </c>
      <c r="M365" s="162">
        <v>0</v>
      </c>
      <c r="N365" s="158">
        <v>0</v>
      </c>
      <c r="O365" s="159" t="s">
        <v>787</v>
      </c>
    </row>
    <row r="366" spans="1:15" ht="33" customHeight="1">
      <c r="A366" s="301" t="s">
        <v>32</v>
      </c>
      <c r="B366" s="208" t="s">
        <v>276</v>
      </c>
      <c r="C366" s="213"/>
      <c r="D366" s="214"/>
      <c r="E366" s="195" t="s">
        <v>277</v>
      </c>
      <c r="F366" s="152" t="s">
        <v>323</v>
      </c>
      <c r="G366" s="48">
        <f>SUM(G367:G370)</f>
        <v>282344</v>
      </c>
      <c r="H366" s="48">
        <f t="shared" ref="H366:N366" si="128">SUM(H367:H370)</f>
        <v>15471.8</v>
      </c>
      <c r="I366" s="48">
        <f t="shared" si="128"/>
        <v>199514</v>
      </c>
      <c r="J366" s="48">
        <f t="shared" si="128"/>
        <v>10123</v>
      </c>
      <c r="K366" s="48">
        <f t="shared" si="128"/>
        <v>82830</v>
      </c>
      <c r="L366" s="48">
        <f t="shared" si="128"/>
        <v>5134.8</v>
      </c>
      <c r="M366" s="48">
        <f t="shared" si="128"/>
        <v>0</v>
      </c>
      <c r="N366" s="48">
        <f t="shared" si="128"/>
        <v>214</v>
      </c>
      <c r="O366" s="48"/>
    </row>
    <row r="367" spans="1:15" ht="129.75" customHeight="1">
      <c r="A367" s="302"/>
      <c r="B367" s="219"/>
      <c r="C367" s="220"/>
      <c r="D367" s="221"/>
      <c r="E367" s="196"/>
      <c r="F367" s="152">
        <v>2013</v>
      </c>
      <c r="G367" s="7">
        <f t="shared" ref="G367:H370" si="129">I367+K367+M367</f>
        <v>12794</v>
      </c>
      <c r="H367" s="7">
        <f t="shared" si="129"/>
        <v>11181</v>
      </c>
      <c r="I367" s="48">
        <v>10294</v>
      </c>
      <c r="J367" s="48">
        <v>7523</v>
      </c>
      <c r="K367" s="48">
        <v>2500</v>
      </c>
      <c r="L367" s="48">
        <v>3444</v>
      </c>
      <c r="M367" s="48">
        <v>0</v>
      </c>
      <c r="N367" s="48">
        <v>214</v>
      </c>
      <c r="O367" s="20" t="s">
        <v>663</v>
      </c>
    </row>
    <row r="368" spans="1:15" ht="331.5" customHeight="1">
      <c r="A368" s="302"/>
      <c r="B368" s="219"/>
      <c r="C368" s="220"/>
      <c r="D368" s="221"/>
      <c r="E368" s="196"/>
      <c r="F368" s="149">
        <v>2014</v>
      </c>
      <c r="G368" s="7">
        <f t="shared" si="129"/>
        <v>90100</v>
      </c>
      <c r="H368" s="7">
        <f t="shared" si="129"/>
        <v>3696</v>
      </c>
      <c r="I368" s="57">
        <v>63000</v>
      </c>
      <c r="J368" s="57">
        <v>2600</v>
      </c>
      <c r="K368" s="57">
        <v>27100</v>
      </c>
      <c r="L368" s="57">
        <v>1096</v>
      </c>
      <c r="M368" s="57">
        <v>0</v>
      </c>
      <c r="N368" s="57">
        <v>0</v>
      </c>
      <c r="O368" s="58" t="s">
        <v>388</v>
      </c>
    </row>
    <row r="369" spans="1:15" ht="347.25" customHeight="1">
      <c r="A369" s="197"/>
      <c r="B369" s="222"/>
      <c r="C369" s="223"/>
      <c r="D369" s="224"/>
      <c r="E369" s="197"/>
      <c r="F369" s="149">
        <v>2015</v>
      </c>
      <c r="G369" s="7">
        <f t="shared" si="129"/>
        <v>106250</v>
      </c>
      <c r="H369" s="7">
        <f t="shared" si="129"/>
        <v>420</v>
      </c>
      <c r="I369" s="108">
        <v>75000</v>
      </c>
      <c r="J369" s="108">
        <v>0</v>
      </c>
      <c r="K369" s="108">
        <v>31250</v>
      </c>
      <c r="L369" s="109">
        <v>420</v>
      </c>
      <c r="M369" s="108">
        <v>0</v>
      </c>
      <c r="N369" s="108">
        <v>0</v>
      </c>
      <c r="O369" s="113" t="s">
        <v>562</v>
      </c>
    </row>
    <row r="370" spans="1:15" ht="48" customHeight="1">
      <c r="A370" s="198"/>
      <c r="B370" s="249"/>
      <c r="C370" s="250"/>
      <c r="D370" s="251"/>
      <c r="E370" s="252"/>
      <c r="F370" s="156">
        <v>2016</v>
      </c>
      <c r="G370" s="108">
        <f t="shared" si="129"/>
        <v>73200</v>
      </c>
      <c r="H370" s="108">
        <f t="shared" si="129"/>
        <v>174.8</v>
      </c>
      <c r="I370" s="158">
        <v>51220</v>
      </c>
      <c r="J370" s="158">
        <v>0</v>
      </c>
      <c r="K370" s="158">
        <v>21980</v>
      </c>
      <c r="L370" s="160">
        <v>174.8</v>
      </c>
      <c r="M370" s="158">
        <v>0</v>
      </c>
      <c r="N370" s="158">
        <v>0</v>
      </c>
      <c r="O370" s="159" t="s">
        <v>788</v>
      </c>
    </row>
    <row r="371" spans="1:15" ht="28.5" customHeight="1">
      <c r="A371" s="301" t="s">
        <v>33</v>
      </c>
      <c r="B371" s="208" t="s">
        <v>278</v>
      </c>
      <c r="C371" s="213"/>
      <c r="D371" s="214"/>
      <c r="E371" s="195" t="s">
        <v>260</v>
      </c>
      <c r="F371" s="152" t="s">
        <v>323</v>
      </c>
      <c r="G371" s="48">
        <f>SUM(G372:G375)</f>
        <v>2320</v>
      </c>
      <c r="H371" s="48">
        <f t="shared" ref="H371:N371" si="130">SUM(H372:H375)</f>
        <v>0</v>
      </c>
      <c r="I371" s="48">
        <f t="shared" si="130"/>
        <v>0</v>
      </c>
      <c r="J371" s="48">
        <f t="shared" si="130"/>
        <v>0</v>
      </c>
      <c r="K371" s="48">
        <f t="shared" si="130"/>
        <v>2320</v>
      </c>
      <c r="L371" s="48">
        <f t="shared" si="130"/>
        <v>0</v>
      </c>
      <c r="M371" s="48">
        <f t="shared" si="130"/>
        <v>0</v>
      </c>
      <c r="N371" s="48">
        <f t="shared" si="130"/>
        <v>0</v>
      </c>
      <c r="O371" s="48"/>
    </row>
    <row r="372" spans="1:15" ht="164.25" customHeight="1">
      <c r="A372" s="302"/>
      <c r="B372" s="219"/>
      <c r="C372" s="220"/>
      <c r="D372" s="221"/>
      <c r="E372" s="196"/>
      <c r="F372" s="152">
        <v>2013</v>
      </c>
      <c r="G372" s="48">
        <f t="shared" ref="G372:H375" si="131">I372+K372+M372</f>
        <v>320</v>
      </c>
      <c r="H372" s="7">
        <f t="shared" si="131"/>
        <v>0</v>
      </c>
      <c r="I372" s="48">
        <v>0</v>
      </c>
      <c r="J372" s="48">
        <v>0</v>
      </c>
      <c r="K372" s="48">
        <v>320</v>
      </c>
      <c r="L372" s="48">
        <v>0</v>
      </c>
      <c r="M372" s="48">
        <v>0</v>
      </c>
      <c r="N372" s="48"/>
      <c r="O372" s="20" t="s">
        <v>626</v>
      </c>
    </row>
    <row r="373" spans="1:15" ht="118.5" customHeight="1">
      <c r="A373" s="302"/>
      <c r="B373" s="219"/>
      <c r="C373" s="220"/>
      <c r="D373" s="221"/>
      <c r="E373" s="196"/>
      <c r="F373" s="149">
        <v>2014</v>
      </c>
      <c r="G373" s="57">
        <f t="shared" si="131"/>
        <v>2000</v>
      </c>
      <c r="H373" s="7">
        <f t="shared" si="131"/>
        <v>0</v>
      </c>
      <c r="I373" s="57">
        <v>0</v>
      </c>
      <c r="J373" s="57">
        <v>0</v>
      </c>
      <c r="K373" s="57">
        <v>2000</v>
      </c>
      <c r="L373" s="57">
        <v>0</v>
      </c>
      <c r="M373" s="57">
        <v>0</v>
      </c>
      <c r="N373" s="57">
        <v>0</v>
      </c>
      <c r="O373" s="60" t="s">
        <v>389</v>
      </c>
    </row>
    <row r="374" spans="1:15">
      <c r="A374" s="197"/>
      <c r="B374" s="222"/>
      <c r="C374" s="223"/>
      <c r="D374" s="224"/>
      <c r="E374" s="197"/>
      <c r="F374" s="152">
        <v>2015</v>
      </c>
      <c r="G374" s="48">
        <f t="shared" si="131"/>
        <v>0</v>
      </c>
      <c r="H374" s="7">
        <f t="shared" si="131"/>
        <v>0</v>
      </c>
      <c r="I374" s="48">
        <v>0</v>
      </c>
      <c r="J374" s="48">
        <v>0</v>
      </c>
      <c r="K374" s="48">
        <v>0</v>
      </c>
      <c r="L374" s="48">
        <v>0</v>
      </c>
      <c r="M374" s="48">
        <v>0</v>
      </c>
      <c r="N374" s="48">
        <v>0</v>
      </c>
      <c r="O374" s="19" t="s">
        <v>627</v>
      </c>
    </row>
    <row r="375" spans="1:15" ht="110.25">
      <c r="A375" s="198"/>
      <c r="B375" s="249"/>
      <c r="C375" s="250"/>
      <c r="D375" s="251"/>
      <c r="E375" s="252"/>
      <c r="F375" s="156">
        <v>2016</v>
      </c>
      <c r="G375" s="157">
        <f t="shared" si="131"/>
        <v>0</v>
      </c>
      <c r="H375" s="108">
        <f t="shared" si="131"/>
        <v>0</v>
      </c>
      <c r="I375" s="157">
        <v>0</v>
      </c>
      <c r="J375" s="157">
        <v>0</v>
      </c>
      <c r="K375" s="157">
        <v>0</v>
      </c>
      <c r="L375" s="157">
        <v>0</v>
      </c>
      <c r="M375" s="157">
        <v>0</v>
      </c>
      <c r="N375" s="157">
        <v>0</v>
      </c>
      <c r="O375" s="159" t="s">
        <v>789</v>
      </c>
    </row>
    <row r="376" spans="1:15" ht="19.5" customHeight="1">
      <c r="A376" s="301" t="s">
        <v>34</v>
      </c>
      <c r="B376" s="208" t="s">
        <v>279</v>
      </c>
      <c r="C376" s="213"/>
      <c r="D376" s="214"/>
      <c r="E376" s="195" t="s">
        <v>217</v>
      </c>
      <c r="F376" s="152" t="s">
        <v>323</v>
      </c>
      <c r="G376" s="48">
        <f>SUM(G377:G380)</f>
        <v>7523.7999999999993</v>
      </c>
      <c r="H376" s="48">
        <f t="shared" ref="H376:N376" si="132">SUM(H377:H380)</f>
        <v>4434</v>
      </c>
      <c r="I376" s="48">
        <f t="shared" si="132"/>
        <v>0</v>
      </c>
      <c r="J376" s="48">
        <f t="shared" si="132"/>
        <v>661</v>
      </c>
      <c r="K376" s="48">
        <f t="shared" si="132"/>
        <v>6042.5</v>
      </c>
      <c r="L376" s="48">
        <f t="shared" si="132"/>
        <v>3255.1</v>
      </c>
      <c r="M376" s="48">
        <f t="shared" si="132"/>
        <v>1481.3000000000002</v>
      </c>
      <c r="N376" s="48">
        <f t="shared" si="132"/>
        <v>517.9</v>
      </c>
      <c r="O376" s="48"/>
    </row>
    <row r="377" spans="1:15" ht="104.25" customHeight="1">
      <c r="A377" s="302"/>
      <c r="B377" s="219"/>
      <c r="C377" s="220"/>
      <c r="D377" s="221"/>
      <c r="E377" s="196"/>
      <c r="F377" s="152">
        <v>2013</v>
      </c>
      <c r="G377" s="48">
        <f t="shared" ref="G377:H380" si="133">I377+K377+M377</f>
        <v>1803.5</v>
      </c>
      <c r="H377" s="7">
        <f t="shared" si="133"/>
        <v>555</v>
      </c>
      <c r="I377" s="48">
        <v>0</v>
      </c>
      <c r="J377" s="48">
        <v>61</v>
      </c>
      <c r="K377" s="48">
        <v>1475.5</v>
      </c>
      <c r="L377" s="48">
        <v>494</v>
      </c>
      <c r="M377" s="48">
        <v>328</v>
      </c>
      <c r="N377" s="48">
        <v>0</v>
      </c>
      <c r="O377" s="20" t="s">
        <v>346</v>
      </c>
    </row>
    <row r="378" spans="1:15" ht="126">
      <c r="A378" s="302"/>
      <c r="B378" s="219"/>
      <c r="C378" s="220"/>
      <c r="D378" s="221"/>
      <c r="E378" s="196"/>
      <c r="F378" s="152">
        <v>2014</v>
      </c>
      <c r="G378" s="48">
        <f t="shared" si="133"/>
        <v>1767.7</v>
      </c>
      <c r="H378" s="7">
        <f t="shared" si="133"/>
        <v>1893</v>
      </c>
      <c r="I378" s="48">
        <v>0</v>
      </c>
      <c r="J378" s="48">
        <v>0</v>
      </c>
      <c r="K378" s="48">
        <v>1413.5</v>
      </c>
      <c r="L378" s="48">
        <v>1565</v>
      </c>
      <c r="M378" s="48">
        <v>354.2</v>
      </c>
      <c r="N378" s="48">
        <v>328</v>
      </c>
      <c r="O378" s="20" t="s">
        <v>450</v>
      </c>
    </row>
    <row r="379" spans="1:15" ht="167.25" customHeight="1">
      <c r="A379" s="197"/>
      <c r="B379" s="222"/>
      <c r="C379" s="223"/>
      <c r="D379" s="224"/>
      <c r="E379" s="197"/>
      <c r="F379" s="149">
        <v>2015</v>
      </c>
      <c r="G379" s="7">
        <f t="shared" si="133"/>
        <v>1915.6</v>
      </c>
      <c r="H379" s="7">
        <f t="shared" si="133"/>
        <v>1461</v>
      </c>
      <c r="I379" s="108">
        <v>0</v>
      </c>
      <c r="J379" s="108">
        <v>600</v>
      </c>
      <c r="K379" s="109">
        <v>1529.5</v>
      </c>
      <c r="L379" s="109">
        <v>737.4</v>
      </c>
      <c r="M379" s="109">
        <v>386.1</v>
      </c>
      <c r="N379" s="109">
        <v>123.6</v>
      </c>
      <c r="O379" s="110" t="s">
        <v>628</v>
      </c>
    </row>
    <row r="380" spans="1:15" ht="35.25" customHeight="1">
      <c r="A380" s="198"/>
      <c r="B380" s="249"/>
      <c r="C380" s="250"/>
      <c r="D380" s="251"/>
      <c r="E380" s="252"/>
      <c r="F380" s="156">
        <v>2016</v>
      </c>
      <c r="G380" s="108">
        <f t="shared" si="133"/>
        <v>2037</v>
      </c>
      <c r="H380" s="108">
        <f t="shared" si="133"/>
        <v>525</v>
      </c>
      <c r="I380" s="158">
        <v>0</v>
      </c>
      <c r="J380" s="158">
        <v>0</v>
      </c>
      <c r="K380" s="160">
        <v>1624</v>
      </c>
      <c r="L380" s="160">
        <v>458.7</v>
      </c>
      <c r="M380" s="160">
        <v>413</v>
      </c>
      <c r="N380" s="160">
        <v>66.3</v>
      </c>
      <c r="O380" s="159" t="s">
        <v>790</v>
      </c>
    </row>
    <row r="381" spans="1:15" ht="24" customHeight="1">
      <c r="A381" s="231" t="s">
        <v>280</v>
      </c>
      <c r="B381" s="233" t="s">
        <v>281</v>
      </c>
      <c r="C381" s="234"/>
      <c r="D381" s="235"/>
      <c r="E381" s="231" t="s">
        <v>217</v>
      </c>
      <c r="F381" s="150" t="s">
        <v>323</v>
      </c>
      <c r="G381" s="3">
        <f>SUM(G382:G385)</f>
        <v>179517</v>
      </c>
      <c r="H381" s="3">
        <f t="shared" ref="H381:N381" si="134">SUM(H382:H385)</f>
        <v>4628.3</v>
      </c>
      <c r="I381" s="3">
        <f t="shared" si="134"/>
        <v>153000</v>
      </c>
      <c r="J381" s="3">
        <f t="shared" si="134"/>
        <v>1131.9000000000001</v>
      </c>
      <c r="K381" s="3">
        <f t="shared" si="134"/>
        <v>22641</v>
      </c>
      <c r="L381" s="3">
        <f t="shared" si="134"/>
        <v>2151.5</v>
      </c>
      <c r="M381" s="3">
        <f t="shared" si="134"/>
        <v>3876</v>
      </c>
      <c r="N381" s="3">
        <f t="shared" si="134"/>
        <v>1344.8999999999999</v>
      </c>
      <c r="O381" s="3"/>
    </row>
    <row r="382" spans="1:15">
      <c r="A382" s="232"/>
      <c r="B382" s="236"/>
      <c r="C382" s="237"/>
      <c r="D382" s="238"/>
      <c r="E382" s="232"/>
      <c r="F382" s="150">
        <v>2013</v>
      </c>
      <c r="G382" s="3">
        <f t="shared" ref="G382:N385" si="135">G387+G392+G397</f>
        <v>999</v>
      </c>
      <c r="H382" s="3">
        <f t="shared" si="135"/>
        <v>1174</v>
      </c>
      <c r="I382" s="3">
        <f t="shared" si="135"/>
        <v>0</v>
      </c>
      <c r="J382" s="3">
        <f t="shared" si="135"/>
        <v>847</v>
      </c>
      <c r="K382" s="3">
        <f t="shared" si="135"/>
        <v>142</v>
      </c>
      <c r="L382" s="3">
        <f t="shared" si="135"/>
        <v>60</v>
      </c>
      <c r="M382" s="3">
        <f t="shared" si="135"/>
        <v>857</v>
      </c>
      <c r="N382" s="3">
        <f t="shared" si="135"/>
        <v>267</v>
      </c>
      <c r="O382" s="3"/>
    </row>
    <row r="383" spans="1:15" ht="19.5" customHeight="1">
      <c r="A383" s="232"/>
      <c r="B383" s="236"/>
      <c r="C383" s="237"/>
      <c r="D383" s="238"/>
      <c r="E383" s="232"/>
      <c r="F383" s="150">
        <v>2014</v>
      </c>
      <c r="G383" s="3">
        <f t="shared" si="135"/>
        <v>6137</v>
      </c>
      <c r="H383" s="3">
        <f t="shared" si="135"/>
        <v>954</v>
      </c>
      <c r="I383" s="3">
        <f t="shared" si="135"/>
        <v>0</v>
      </c>
      <c r="J383" s="3">
        <f t="shared" si="135"/>
        <v>0</v>
      </c>
      <c r="K383" s="3">
        <f t="shared" si="135"/>
        <v>5154</v>
      </c>
      <c r="L383" s="3">
        <f t="shared" si="135"/>
        <v>760</v>
      </c>
      <c r="M383" s="3">
        <f t="shared" si="135"/>
        <v>983</v>
      </c>
      <c r="N383" s="3">
        <f t="shared" si="135"/>
        <v>194</v>
      </c>
      <c r="O383" s="3"/>
    </row>
    <row r="384" spans="1:15" ht="23.25" customHeight="1">
      <c r="A384" s="197"/>
      <c r="B384" s="222"/>
      <c r="C384" s="223"/>
      <c r="D384" s="224"/>
      <c r="E384" s="197"/>
      <c r="F384" s="150">
        <v>2015</v>
      </c>
      <c r="G384" s="3">
        <f t="shared" si="135"/>
        <v>86137</v>
      </c>
      <c r="H384" s="3">
        <f t="shared" si="135"/>
        <v>1358.5</v>
      </c>
      <c r="I384" s="3">
        <f t="shared" si="135"/>
        <v>76500</v>
      </c>
      <c r="J384" s="3">
        <f t="shared" si="135"/>
        <v>284.89999999999998</v>
      </c>
      <c r="K384" s="3">
        <f t="shared" si="135"/>
        <v>8654</v>
      </c>
      <c r="L384" s="3">
        <f t="shared" si="135"/>
        <v>252</v>
      </c>
      <c r="M384" s="3">
        <f t="shared" si="135"/>
        <v>983</v>
      </c>
      <c r="N384" s="3">
        <f t="shared" si="135"/>
        <v>821.6</v>
      </c>
      <c r="O384" s="3"/>
    </row>
    <row r="385" spans="1:15" ht="23.25" customHeight="1">
      <c r="A385" s="198"/>
      <c r="B385" s="225"/>
      <c r="C385" s="226"/>
      <c r="D385" s="227"/>
      <c r="E385" s="198"/>
      <c r="F385" s="150">
        <v>2016</v>
      </c>
      <c r="G385" s="3">
        <f t="shared" si="135"/>
        <v>86244</v>
      </c>
      <c r="H385" s="3">
        <f t="shared" si="135"/>
        <v>1141.8</v>
      </c>
      <c r="I385" s="3">
        <f t="shared" si="135"/>
        <v>76500</v>
      </c>
      <c r="J385" s="3">
        <f t="shared" si="135"/>
        <v>0</v>
      </c>
      <c r="K385" s="3">
        <f t="shared" si="135"/>
        <v>8691</v>
      </c>
      <c r="L385" s="3">
        <f t="shared" si="135"/>
        <v>1079.5</v>
      </c>
      <c r="M385" s="3">
        <f t="shared" si="135"/>
        <v>1053</v>
      </c>
      <c r="N385" s="3">
        <f t="shared" si="135"/>
        <v>62.3</v>
      </c>
      <c r="O385" s="3"/>
    </row>
    <row r="386" spans="1:15" ht="18.75" customHeight="1">
      <c r="A386" s="211" t="s">
        <v>35</v>
      </c>
      <c r="B386" s="208" t="s">
        <v>282</v>
      </c>
      <c r="C386" s="213"/>
      <c r="D386" s="214"/>
      <c r="E386" s="195" t="s">
        <v>260</v>
      </c>
      <c r="F386" s="152" t="s">
        <v>323</v>
      </c>
      <c r="G386" s="48">
        <f>SUM(G387:G390)</f>
        <v>175000</v>
      </c>
      <c r="H386" s="48">
        <f t="shared" ref="H386:N386" si="136">SUM(H387:H390)</f>
        <v>0</v>
      </c>
      <c r="I386" s="48">
        <f t="shared" si="136"/>
        <v>153000</v>
      </c>
      <c r="J386" s="48">
        <f t="shared" si="136"/>
        <v>0</v>
      </c>
      <c r="K386" s="48">
        <f t="shared" si="136"/>
        <v>22000</v>
      </c>
      <c r="L386" s="48">
        <f t="shared" si="136"/>
        <v>0</v>
      </c>
      <c r="M386" s="48">
        <f t="shared" si="136"/>
        <v>0</v>
      </c>
      <c r="N386" s="48">
        <f t="shared" si="136"/>
        <v>0</v>
      </c>
      <c r="O386" s="48"/>
    </row>
    <row r="387" spans="1:15" ht="19.5" customHeight="1">
      <c r="A387" s="212"/>
      <c r="B387" s="219"/>
      <c r="C387" s="220"/>
      <c r="D387" s="221"/>
      <c r="E387" s="196"/>
      <c r="F387" s="152">
        <v>2013</v>
      </c>
      <c r="G387" s="7">
        <f t="shared" ref="G387:H390" si="137">I387+K387+M387</f>
        <v>0</v>
      </c>
      <c r="H387" s="7">
        <f t="shared" si="137"/>
        <v>0</v>
      </c>
      <c r="I387" s="48">
        <v>0</v>
      </c>
      <c r="J387" s="48"/>
      <c r="K387" s="48">
        <v>0</v>
      </c>
      <c r="L387" s="48"/>
      <c r="M387" s="48">
        <v>0</v>
      </c>
      <c r="N387" s="48"/>
      <c r="O387" s="48"/>
    </row>
    <row r="388" spans="1:15" ht="89.25" customHeight="1">
      <c r="A388" s="212"/>
      <c r="B388" s="219"/>
      <c r="C388" s="220"/>
      <c r="D388" s="221"/>
      <c r="E388" s="196"/>
      <c r="F388" s="149">
        <v>2014</v>
      </c>
      <c r="G388" s="7">
        <f t="shared" si="137"/>
        <v>5000</v>
      </c>
      <c r="H388" s="7">
        <f t="shared" si="137"/>
        <v>0</v>
      </c>
      <c r="I388" s="57">
        <v>0</v>
      </c>
      <c r="J388" s="57">
        <v>0</v>
      </c>
      <c r="K388" s="57">
        <v>5000</v>
      </c>
      <c r="L388" s="57">
        <v>0</v>
      </c>
      <c r="M388" s="57">
        <v>0</v>
      </c>
      <c r="N388" s="57">
        <v>0</v>
      </c>
      <c r="O388" s="60" t="s">
        <v>390</v>
      </c>
    </row>
    <row r="389" spans="1:15" ht="138.75" customHeight="1">
      <c r="A389" s="197"/>
      <c r="B389" s="222"/>
      <c r="C389" s="223"/>
      <c r="D389" s="224"/>
      <c r="E389" s="197"/>
      <c r="F389" s="152">
        <v>2015</v>
      </c>
      <c r="G389" s="7">
        <f t="shared" si="137"/>
        <v>85000</v>
      </c>
      <c r="H389" s="7">
        <f t="shared" si="137"/>
        <v>0</v>
      </c>
      <c r="I389" s="48">
        <v>76500</v>
      </c>
      <c r="J389" s="48">
        <v>0</v>
      </c>
      <c r="K389" s="48">
        <v>8500</v>
      </c>
      <c r="L389" s="48">
        <v>0</v>
      </c>
      <c r="M389" s="48">
        <v>0</v>
      </c>
      <c r="N389" s="48">
        <v>0</v>
      </c>
      <c r="O389" s="161" t="s">
        <v>563</v>
      </c>
    </row>
    <row r="390" spans="1:15" ht="36.75" customHeight="1">
      <c r="A390" s="198"/>
      <c r="B390" s="249"/>
      <c r="C390" s="250"/>
      <c r="D390" s="251"/>
      <c r="E390" s="198"/>
      <c r="F390" s="156">
        <v>2016</v>
      </c>
      <c r="G390" s="108">
        <f t="shared" si="137"/>
        <v>85000</v>
      </c>
      <c r="H390" s="108">
        <f t="shared" si="137"/>
        <v>0</v>
      </c>
      <c r="I390" s="157">
        <v>76500</v>
      </c>
      <c r="J390" s="157">
        <v>0</v>
      </c>
      <c r="K390" s="157">
        <v>8500</v>
      </c>
      <c r="L390" s="157">
        <v>0</v>
      </c>
      <c r="M390" s="157">
        <v>0</v>
      </c>
      <c r="N390" s="157">
        <v>0</v>
      </c>
      <c r="O390" s="159" t="s">
        <v>563</v>
      </c>
    </row>
    <row r="391" spans="1:15" ht="19.5" customHeight="1">
      <c r="A391" s="211" t="s">
        <v>37</v>
      </c>
      <c r="B391" s="208" t="s">
        <v>39</v>
      </c>
      <c r="C391" s="213"/>
      <c r="D391" s="214"/>
      <c r="E391" s="195" t="s">
        <v>38</v>
      </c>
      <c r="F391" s="152" t="s">
        <v>323</v>
      </c>
      <c r="G391" s="48">
        <f>SUM(G392:G395)</f>
        <v>4247</v>
      </c>
      <c r="H391" s="48">
        <f t="shared" ref="H391:N391" si="138">SUM(H392:H395)</f>
        <v>4308.3</v>
      </c>
      <c r="I391" s="48">
        <f t="shared" si="138"/>
        <v>0</v>
      </c>
      <c r="J391" s="48">
        <f t="shared" si="138"/>
        <v>1131.9000000000001</v>
      </c>
      <c r="K391" s="48">
        <f t="shared" si="138"/>
        <v>371</v>
      </c>
      <c r="L391" s="48">
        <f t="shared" si="138"/>
        <v>1831.5</v>
      </c>
      <c r="M391" s="48">
        <f t="shared" si="138"/>
        <v>3876</v>
      </c>
      <c r="N391" s="48">
        <f t="shared" si="138"/>
        <v>1344.8999999999999</v>
      </c>
      <c r="O391" s="48"/>
    </row>
    <row r="392" spans="1:15" ht="307.5" customHeight="1">
      <c r="A392" s="212"/>
      <c r="B392" s="219"/>
      <c r="C392" s="220"/>
      <c r="D392" s="221"/>
      <c r="E392" s="196"/>
      <c r="F392" s="152">
        <v>2013</v>
      </c>
      <c r="G392" s="7">
        <f t="shared" ref="G392:H395" si="139">I392+K392+M392</f>
        <v>939</v>
      </c>
      <c r="H392" s="7">
        <f t="shared" si="139"/>
        <v>1114</v>
      </c>
      <c r="I392" s="48">
        <v>0</v>
      </c>
      <c r="J392" s="48">
        <v>847</v>
      </c>
      <c r="K392" s="48">
        <v>82</v>
      </c>
      <c r="L392" s="48">
        <v>0</v>
      </c>
      <c r="M392" s="48">
        <v>857</v>
      </c>
      <c r="N392" s="48">
        <v>267</v>
      </c>
      <c r="O392" s="20" t="s">
        <v>629</v>
      </c>
    </row>
    <row r="393" spans="1:15" ht="168.75" customHeight="1">
      <c r="A393" s="212"/>
      <c r="B393" s="219"/>
      <c r="C393" s="220"/>
      <c r="D393" s="221"/>
      <c r="E393" s="196"/>
      <c r="F393" s="149">
        <v>2014</v>
      </c>
      <c r="G393" s="7">
        <f t="shared" si="139"/>
        <v>1077</v>
      </c>
      <c r="H393" s="57">
        <f t="shared" si="139"/>
        <v>894</v>
      </c>
      <c r="I393" s="57">
        <v>0</v>
      </c>
      <c r="J393" s="57">
        <v>0</v>
      </c>
      <c r="K393" s="57">
        <v>94</v>
      </c>
      <c r="L393" s="57">
        <v>700</v>
      </c>
      <c r="M393" s="57">
        <v>983</v>
      </c>
      <c r="N393" s="57">
        <v>194</v>
      </c>
      <c r="O393" s="60" t="s">
        <v>391</v>
      </c>
    </row>
    <row r="394" spans="1:15" ht="120.75" customHeight="1">
      <c r="A394" s="197"/>
      <c r="B394" s="222"/>
      <c r="C394" s="223"/>
      <c r="D394" s="224"/>
      <c r="E394" s="197"/>
      <c r="F394" s="152">
        <v>2015</v>
      </c>
      <c r="G394" s="48">
        <f t="shared" si="139"/>
        <v>1077</v>
      </c>
      <c r="H394" s="48">
        <f t="shared" si="139"/>
        <v>1298.5</v>
      </c>
      <c r="I394" s="106">
        <v>0</v>
      </c>
      <c r="J394" s="106">
        <f>220.6+64.3</f>
        <v>284.89999999999998</v>
      </c>
      <c r="K394" s="111">
        <v>94</v>
      </c>
      <c r="L394" s="111">
        <f>54.5+137.5</f>
        <v>192</v>
      </c>
      <c r="M394" s="111">
        <v>983</v>
      </c>
      <c r="N394" s="111">
        <f>171.5+650.1</f>
        <v>821.6</v>
      </c>
      <c r="O394" s="114" t="s">
        <v>819</v>
      </c>
    </row>
    <row r="395" spans="1:15" ht="163.5" customHeight="1">
      <c r="A395" s="198"/>
      <c r="B395" s="249"/>
      <c r="C395" s="250"/>
      <c r="D395" s="251"/>
      <c r="E395" s="198"/>
      <c r="F395" s="156">
        <v>2016</v>
      </c>
      <c r="G395" s="157">
        <f t="shared" si="139"/>
        <v>1154</v>
      </c>
      <c r="H395" s="157">
        <f t="shared" si="139"/>
        <v>1001.8</v>
      </c>
      <c r="I395" s="158">
        <v>0</v>
      </c>
      <c r="J395" s="158">
        <v>0</v>
      </c>
      <c r="K395" s="160">
        <v>101</v>
      </c>
      <c r="L395" s="160">
        <v>939.5</v>
      </c>
      <c r="M395" s="160">
        <v>1053</v>
      </c>
      <c r="N395" s="160">
        <v>62.3</v>
      </c>
      <c r="O395" s="159" t="s">
        <v>820</v>
      </c>
    </row>
    <row r="396" spans="1:15" ht="30" customHeight="1">
      <c r="A396" s="301" t="s">
        <v>36</v>
      </c>
      <c r="B396" s="208" t="s">
        <v>283</v>
      </c>
      <c r="C396" s="213"/>
      <c r="D396" s="214"/>
      <c r="E396" s="195" t="s">
        <v>217</v>
      </c>
      <c r="F396" s="152" t="s">
        <v>323</v>
      </c>
      <c r="G396" s="48">
        <f>SUM(G397:G400)</f>
        <v>270</v>
      </c>
      <c r="H396" s="48">
        <f t="shared" ref="H396:N396" si="140">SUM(H397:H400)</f>
        <v>320</v>
      </c>
      <c r="I396" s="48">
        <f t="shared" si="140"/>
        <v>0</v>
      </c>
      <c r="J396" s="48">
        <f t="shared" si="140"/>
        <v>0</v>
      </c>
      <c r="K396" s="48">
        <f t="shared" si="140"/>
        <v>270</v>
      </c>
      <c r="L396" s="48">
        <f t="shared" si="140"/>
        <v>320</v>
      </c>
      <c r="M396" s="48">
        <f t="shared" si="140"/>
        <v>0</v>
      </c>
      <c r="N396" s="48">
        <f t="shared" si="140"/>
        <v>0</v>
      </c>
      <c r="O396" s="48"/>
    </row>
    <row r="397" spans="1:15" ht="170.25" customHeight="1">
      <c r="A397" s="302"/>
      <c r="B397" s="219"/>
      <c r="C397" s="220"/>
      <c r="D397" s="221"/>
      <c r="E397" s="196"/>
      <c r="F397" s="152">
        <v>2013</v>
      </c>
      <c r="G397" s="7">
        <f t="shared" ref="G397:H400" si="141">I397+K397+M397</f>
        <v>60</v>
      </c>
      <c r="H397" s="7">
        <f t="shared" si="141"/>
        <v>60</v>
      </c>
      <c r="I397" s="48">
        <v>0</v>
      </c>
      <c r="J397" s="48">
        <v>0</v>
      </c>
      <c r="K397" s="48">
        <v>60</v>
      </c>
      <c r="L397" s="48">
        <v>60</v>
      </c>
      <c r="M397" s="48">
        <v>0</v>
      </c>
      <c r="N397" s="48">
        <v>0</v>
      </c>
      <c r="O397" s="20" t="s">
        <v>347</v>
      </c>
    </row>
    <row r="398" spans="1:15" ht="89.25" customHeight="1">
      <c r="A398" s="302"/>
      <c r="B398" s="219"/>
      <c r="C398" s="220"/>
      <c r="D398" s="221"/>
      <c r="E398" s="196"/>
      <c r="F398" s="149">
        <v>2014</v>
      </c>
      <c r="G398" s="7">
        <f t="shared" si="141"/>
        <v>60</v>
      </c>
      <c r="H398" s="7">
        <f t="shared" si="141"/>
        <v>60</v>
      </c>
      <c r="I398" s="57">
        <v>0</v>
      </c>
      <c r="J398" s="57">
        <v>0</v>
      </c>
      <c r="K398" s="57">
        <v>60</v>
      </c>
      <c r="L398" s="57">
        <v>60</v>
      </c>
      <c r="M398" s="57">
        <v>0</v>
      </c>
      <c r="N398" s="57">
        <v>0</v>
      </c>
      <c r="O398" s="58" t="s">
        <v>392</v>
      </c>
    </row>
    <row r="399" spans="1:15" ht="86.25" customHeight="1">
      <c r="A399" s="197"/>
      <c r="B399" s="222"/>
      <c r="C399" s="223"/>
      <c r="D399" s="224"/>
      <c r="E399" s="197"/>
      <c r="F399" s="149">
        <v>2015</v>
      </c>
      <c r="G399" s="7">
        <f t="shared" si="141"/>
        <v>60</v>
      </c>
      <c r="H399" s="7">
        <f t="shared" si="141"/>
        <v>60</v>
      </c>
      <c r="I399" s="7">
        <v>0</v>
      </c>
      <c r="J399" s="7">
        <v>0</v>
      </c>
      <c r="K399" s="108">
        <v>60</v>
      </c>
      <c r="L399" s="108">
        <v>60</v>
      </c>
      <c r="M399" s="108">
        <v>0</v>
      </c>
      <c r="N399" s="108">
        <v>0</v>
      </c>
      <c r="O399" s="110" t="s">
        <v>564</v>
      </c>
    </row>
    <row r="400" spans="1:15" ht="88.5" customHeight="1">
      <c r="A400" s="198"/>
      <c r="B400" s="225"/>
      <c r="C400" s="226"/>
      <c r="D400" s="227"/>
      <c r="E400" s="198"/>
      <c r="F400" s="156">
        <v>2016</v>
      </c>
      <c r="G400" s="108">
        <f t="shared" si="141"/>
        <v>90</v>
      </c>
      <c r="H400" s="108">
        <f t="shared" si="141"/>
        <v>140</v>
      </c>
      <c r="I400" s="157">
        <v>0</v>
      </c>
      <c r="J400" s="157">
        <v>0</v>
      </c>
      <c r="K400" s="158">
        <v>90</v>
      </c>
      <c r="L400" s="158">
        <v>140</v>
      </c>
      <c r="M400" s="158">
        <v>0</v>
      </c>
      <c r="N400" s="158">
        <v>0</v>
      </c>
      <c r="O400" s="159" t="s">
        <v>791</v>
      </c>
    </row>
    <row r="401" spans="1:15" ht="18.75" customHeight="1">
      <c r="A401" s="231" t="s">
        <v>284</v>
      </c>
      <c r="B401" s="233" t="s">
        <v>285</v>
      </c>
      <c r="C401" s="234"/>
      <c r="D401" s="235"/>
      <c r="E401" s="231" t="s">
        <v>260</v>
      </c>
      <c r="F401" s="150" t="s">
        <v>323</v>
      </c>
      <c r="G401" s="3">
        <f>SUM(G402:G405)</f>
        <v>2500</v>
      </c>
      <c r="H401" s="3">
        <f t="shared" ref="H401:N401" si="142">SUM(H402:H405)</f>
        <v>5583</v>
      </c>
      <c r="I401" s="3">
        <f t="shared" si="142"/>
        <v>0</v>
      </c>
      <c r="J401" s="3">
        <f t="shared" si="142"/>
        <v>0</v>
      </c>
      <c r="K401" s="3">
        <f t="shared" si="142"/>
        <v>0</v>
      </c>
      <c r="L401" s="3">
        <f t="shared" si="142"/>
        <v>5423</v>
      </c>
      <c r="M401" s="3">
        <f t="shared" si="142"/>
        <v>2500</v>
      </c>
      <c r="N401" s="3">
        <f t="shared" si="142"/>
        <v>160</v>
      </c>
      <c r="O401" s="48"/>
    </row>
    <row r="402" spans="1:15" ht="19.5" customHeight="1">
      <c r="A402" s="232"/>
      <c r="B402" s="236"/>
      <c r="C402" s="237"/>
      <c r="D402" s="238"/>
      <c r="E402" s="232"/>
      <c r="F402" s="150">
        <v>2013</v>
      </c>
      <c r="G402" s="6">
        <f t="shared" ref="G402:H405" si="143">I402+K402+M402</f>
        <v>0</v>
      </c>
      <c r="H402" s="6">
        <f t="shared" si="143"/>
        <v>0</v>
      </c>
      <c r="I402" s="3">
        <v>0</v>
      </c>
      <c r="J402" s="3">
        <v>0</v>
      </c>
      <c r="K402" s="3">
        <v>0</v>
      </c>
      <c r="L402" s="3">
        <v>0</v>
      </c>
      <c r="M402" s="3">
        <v>0</v>
      </c>
      <c r="N402" s="3">
        <v>0</v>
      </c>
      <c r="O402" s="48"/>
    </row>
    <row r="403" spans="1:15" ht="132.75" customHeight="1">
      <c r="A403" s="232"/>
      <c r="B403" s="236"/>
      <c r="C403" s="237"/>
      <c r="D403" s="238"/>
      <c r="E403" s="232"/>
      <c r="F403" s="148">
        <v>2014</v>
      </c>
      <c r="G403" s="6">
        <f t="shared" si="143"/>
        <v>2500</v>
      </c>
      <c r="H403" s="6">
        <f t="shared" si="143"/>
        <v>160</v>
      </c>
      <c r="I403" s="61">
        <v>0</v>
      </c>
      <c r="J403" s="61">
        <v>0</v>
      </c>
      <c r="K403" s="61">
        <v>0</v>
      </c>
      <c r="L403" s="61">
        <v>0</v>
      </c>
      <c r="M403" s="61">
        <v>2500</v>
      </c>
      <c r="N403" s="61">
        <v>160</v>
      </c>
      <c r="O403" s="60" t="s">
        <v>393</v>
      </c>
    </row>
    <row r="404" spans="1:15" ht="119.25" customHeight="1">
      <c r="A404" s="197"/>
      <c r="B404" s="222"/>
      <c r="C404" s="223"/>
      <c r="D404" s="224"/>
      <c r="E404" s="197"/>
      <c r="F404" s="150">
        <v>2015</v>
      </c>
      <c r="G404" s="6">
        <f t="shared" si="143"/>
        <v>0</v>
      </c>
      <c r="H404" s="6">
        <f t="shared" si="143"/>
        <v>0</v>
      </c>
      <c r="I404" s="3">
        <v>0</v>
      </c>
      <c r="J404" s="3">
        <v>0</v>
      </c>
      <c r="K404" s="3">
        <v>0</v>
      </c>
      <c r="L404" s="3">
        <v>0</v>
      </c>
      <c r="M404" s="3">
        <v>0</v>
      </c>
      <c r="N404" s="3">
        <v>0</v>
      </c>
      <c r="O404" s="19" t="s">
        <v>653</v>
      </c>
    </row>
    <row r="405" spans="1:15" ht="69" customHeight="1">
      <c r="A405" s="198"/>
      <c r="B405" s="249"/>
      <c r="C405" s="250"/>
      <c r="D405" s="251"/>
      <c r="E405" s="252"/>
      <c r="F405" s="163">
        <v>2016</v>
      </c>
      <c r="G405" s="164">
        <f t="shared" si="143"/>
        <v>0</v>
      </c>
      <c r="H405" s="164">
        <f t="shared" si="143"/>
        <v>5423</v>
      </c>
      <c r="I405" s="165">
        <v>0</v>
      </c>
      <c r="J405" s="165">
        <v>0</v>
      </c>
      <c r="K405" s="165">
        <v>0</v>
      </c>
      <c r="L405" s="165">
        <v>5423</v>
      </c>
      <c r="M405" s="165">
        <v>0</v>
      </c>
      <c r="N405" s="165">
        <v>0</v>
      </c>
      <c r="O405" s="159" t="s">
        <v>792</v>
      </c>
    </row>
    <row r="406" spans="1:15" ht="19.5" customHeight="1">
      <c r="A406" s="231" t="s">
        <v>286</v>
      </c>
      <c r="B406" s="233" t="s">
        <v>287</v>
      </c>
      <c r="C406" s="234"/>
      <c r="D406" s="235"/>
      <c r="E406" s="231" t="s">
        <v>288</v>
      </c>
      <c r="F406" s="150" t="s">
        <v>323</v>
      </c>
      <c r="G406" s="3">
        <f>SUM(G407:G410)</f>
        <v>1165.7</v>
      </c>
      <c r="H406" s="3">
        <f t="shared" ref="H406:N406" si="144">SUM(H407:H410)</f>
        <v>810.90000000000009</v>
      </c>
      <c r="I406" s="3">
        <f t="shared" si="144"/>
        <v>0</v>
      </c>
      <c r="J406" s="3">
        <f t="shared" si="144"/>
        <v>0</v>
      </c>
      <c r="K406" s="3">
        <f t="shared" si="144"/>
        <v>286.7</v>
      </c>
      <c r="L406" s="3">
        <f t="shared" si="144"/>
        <v>537.29999999999995</v>
      </c>
      <c r="M406" s="3">
        <f t="shared" si="144"/>
        <v>879</v>
      </c>
      <c r="N406" s="3">
        <f t="shared" si="144"/>
        <v>273.60000000000002</v>
      </c>
      <c r="O406" s="3"/>
    </row>
    <row r="407" spans="1:15" ht="75" customHeight="1">
      <c r="A407" s="232"/>
      <c r="B407" s="236"/>
      <c r="C407" s="237"/>
      <c r="D407" s="238"/>
      <c r="E407" s="232"/>
      <c r="F407" s="150">
        <v>2013</v>
      </c>
      <c r="G407" s="6">
        <f t="shared" ref="G407:H410" si="145">I407+K407+M407</f>
        <v>262.7</v>
      </c>
      <c r="H407" s="6">
        <f t="shared" si="145"/>
        <v>74</v>
      </c>
      <c r="I407" s="3">
        <v>0</v>
      </c>
      <c r="J407" s="3">
        <v>0</v>
      </c>
      <c r="K407" s="3">
        <v>45.2</v>
      </c>
      <c r="L407" s="3">
        <v>21</v>
      </c>
      <c r="M407" s="3">
        <v>217.5</v>
      </c>
      <c r="N407" s="3">
        <v>53</v>
      </c>
      <c r="O407" s="20" t="s">
        <v>348</v>
      </c>
    </row>
    <row r="408" spans="1:15" ht="151.5" customHeight="1">
      <c r="A408" s="232"/>
      <c r="B408" s="236"/>
      <c r="C408" s="237"/>
      <c r="D408" s="238"/>
      <c r="E408" s="232"/>
      <c r="F408" s="150">
        <v>2014</v>
      </c>
      <c r="G408" s="6">
        <f t="shared" si="145"/>
        <v>287.3</v>
      </c>
      <c r="H408" s="6">
        <f t="shared" si="145"/>
        <v>319</v>
      </c>
      <c r="I408" s="29">
        <v>0</v>
      </c>
      <c r="J408" s="29">
        <v>0</v>
      </c>
      <c r="K408" s="29">
        <v>68.7</v>
      </c>
      <c r="L408" s="29">
        <v>211</v>
      </c>
      <c r="M408" s="29">
        <v>218.6</v>
      </c>
      <c r="N408" s="29">
        <v>108</v>
      </c>
      <c r="O408" s="28" t="s">
        <v>394</v>
      </c>
    </row>
    <row r="409" spans="1:15" ht="117" customHeight="1">
      <c r="A409" s="232"/>
      <c r="B409" s="236"/>
      <c r="C409" s="237"/>
      <c r="D409" s="238"/>
      <c r="E409" s="232"/>
      <c r="F409" s="148">
        <v>2015</v>
      </c>
      <c r="G409" s="6">
        <f t="shared" si="145"/>
        <v>301.7</v>
      </c>
      <c r="H409" s="6">
        <f t="shared" si="145"/>
        <v>298.2</v>
      </c>
      <c r="I409" s="61">
        <v>0</v>
      </c>
      <c r="J409" s="61">
        <v>0</v>
      </c>
      <c r="K409" s="115">
        <v>80.8</v>
      </c>
      <c r="L409" s="115">
        <v>213.9</v>
      </c>
      <c r="M409" s="115">
        <v>220.9</v>
      </c>
      <c r="N409" s="115">
        <v>84.3</v>
      </c>
      <c r="O409" s="110" t="s">
        <v>793</v>
      </c>
    </row>
    <row r="410" spans="1:15" ht="120" customHeight="1">
      <c r="A410" s="198"/>
      <c r="B410" s="225"/>
      <c r="C410" s="226"/>
      <c r="D410" s="227"/>
      <c r="E410" s="198"/>
      <c r="F410" s="163">
        <v>2016</v>
      </c>
      <c r="G410" s="164">
        <f t="shared" si="145"/>
        <v>314</v>
      </c>
      <c r="H410" s="164">
        <f t="shared" si="145"/>
        <v>119.7</v>
      </c>
      <c r="I410" s="165">
        <v>0</v>
      </c>
      <c r="J410" s="165">
        <v>0</v>
      </c>
      <c r="K410" s="166">
        <v>92</v>
      </c>
      <c r="L410" s="166">
        <v>91.4</v>
      </c>
      <c r="M410" s="166">
        <v>222</v>
      </c>
      <c r="N410" s="166">
        <v>28.3</v>
      </c>
      <c r="O410" s="159" t="s">
        <v>794</v>
      </c>
    </row>
    <row r="411" spans="1:15" ht="21" customHeight="1">
      <c r="A411" s="231"/>
      <c r="B411" s="233" t="s">
        <v>40</v>
      </c>
      <c r="C411" s="234"/>
      <c r="D411" s="235"/>
      <c r="E411" s="231"/>
      <c r="F411" s="150" t="s">
        <v>323</v>
      </c>
      <c r="G411" s="3">
        <f>SUM(G412:G415)</f>
        <v>490848.2</v>
      </c>
      <c r="H411" s="3">
        <f t="shared" ref="H411:N411" si="146">SUM(H412:H415)</f>
        <v>44331.5</v>
      </c>
      <c r="I411" s="3">
        <f t="shared" si="146"/>
        <v>352514</v>
      </c>
      <c r="J411" s="3">
        <f t="shared" si="146"/>
        <v>11987.3</v>
      </c>
      <c r="K411" s="3">
        <f t="shared" si="146"/>
        <v>129227.9</v>
      </c>
      <c r="L411" s="3">
        <f t="shared" si="146"/>
        <v>27628.799999999999</v>
      </c>
      <c r="M411" s="3">
        <f t="shared" si="146"/>
        <v>9106.2999999999993</v>
      </c>
      <c r="N411" s="3">
        <f t="shared" si="146"/>
        <v>4715.4000000000005</v>
      </c>
      <c r="O411" s="19"/>
    </row>
    <row r="412" spans="1:15" ht="21.75" customHeight="1">
      <c r="A412" s="232"/>
      <c r="B412" s="236"/>
      <c r="C412" s="237"/>
      <c r="D412" s="238"/>
      <c r="E412" s="232"/>
      <c r="F412" s="150">
        <v>2013</v>
      </c>
      <c r="G412" s="3">
        <f t="shared" ref="G412:N415" si="147">G332+G357+G382+G402+G407</f>
        <v>19531.900000000001</v>
      </c>
      <c r="H412" s="3">
        <f t="shared" si="147"/>
        <v>16257</v>
      </c>
      <c r="I412" s="3">
        <f t="shared" si="147"/>
        <v>10294</v>
      </c>
      <c r="J412" s="3">
        <f t="shared" si="147"/>
        <v>8431</v>
      </c>
      <c r="K412" s="3">
        <f t="shared" si="147"/>
        <v>7753.4</v>
      </c>
      <c r="L412" s="3">
        <f t="shared" si="147"/>
        <v>5839</v>
      </c>
      <c r="M412" s="3">
        <f t="shared" si="147"/>
        <v>1484.5</v>
      </c>
      <c r="N412" s="3">
        <f t="shared" si="147"/>
        <v>1987</v>
      </c>
      <c r="O412" s="3"/>
    </row>
    <row r="413" spans="1:15" ht="21.75" customHeight="1">
      <c r="A413" s="232"/>
      <c r="B413" s="236"/>
      <c r="C413" s="237"/>
      <c r="D413" s="238"/>
      <c r="E413" s="232"/>
      <c r="F413" s="150">
        <v>2014</v>
      </c>
      <c r="G413" s="3">
        <f t="shared" si="147"/>
        <v>106471.5</v>
      </c>
      <c r="H413" s="3">
        <f t="shared" si="147"/>
        <v>10681.5</v>
      </c>
      <c r="I413" s="3">
        <f t="shared" si="147"/>
        <v>63000</v>
      </c>
      <c r="J413" s="3">
        <f t="shared" si="147"/>
        <v>2600</v>
      </c>
      <c r="K413" s="3">
        <f t="shared" si="147"/>
        <v>39327.199999999997</v>
      </c>
      <c r="L413" s="3">
        <f t="shared" si="147"/>
        <v>6846.5</v>
      </c>
      <c r="M413" s="3">
        <f t="shared" si="147"/>
        <v>4144.3</v>
      </c>
      <c r="N413" s="3">
        <f t="shared" si="147"/>
        <v>1235</v>
      </c>
      <c r="O413" s="3"/>
    </row>
    <row r="414" spans="1:15" ht="18.75" customHeight="1">
      <c r="A414" s="232"/>
      <c r="B414" s="236"/>
      <c r="C414" s="237"/>
      <c r="D414" s="238"/>
      <c r="E414" s="232"/>
      <c r="F414" s="150">
        <v>2015</v>
      </c>
      <c r="G414" s="3">
        <f t="shared" si="147"/>
        <v>198667.80000000002</v>
      </c>
      <c r="H414" s="3">
        <f t="shared" si="147"/>
        <v>8016.9000000000005</v>
      </c>
      <c r="I414" s="3">
        <f t="shared" si="147"/>
        <v>151500</v>
      </c>
      <c r="J414" s="3">
        <f t="shared" si="147"/>
        <v>956.3</v>
      </c>
      <c r="K414" s="3">
        <f t="shared" si="147"/>
        <v>45481.3</v>
      </c>
      <c r="L414" s="3">
        <f t="shared" si="147"/>
        <v>5854.2999999999993</v>
      </c>
      <c r="M414" s="3">
        <f t="shared" si="147"/>
        <v>1686.5</v>
      </c>
      <c r="N414" s="3">
        <f t="shared" si="147"/>
        <v>1206.3</v>
      </c>
      <c r="O414" s="3"/>
    </row>
    <row r="415" spans="1:15" ht="18.75" customHeight="1">
      <c r="A415" s="306"/>
      <c r="B415" s="368"/>
      <c r="C415" s="369"/>
      <c r="D415" s="370"/>
      <c r="E415" s="306"/>
      <c r="F415" s="150">
        <v>2016</v>
      </c>
      <c r="G415" s="3">
        <f>G335+G360+G385+G405+G410</f>
        <v>166177</v>
      </c>
      <c r="H415" s="3">
        <f t="shared" si="147"/>
        <v>9376.1000000000022</v>
      </c>
      <c r="I415" s="3">
        <f t="shared" si="147"/>
        <v>127720</v>
      </c>
      <c r="J415" s="3">
        <f t="shared" si="147"/>
        <v>0</v>
      </c>
      <c r="K415" s="3">
        <f t="shared" si="147"/>
        <v>36666</v>
      </c>
      <c r="L415" s="3">
        <f t="shared" si="147"/>
        <v>9089</v>
      </c>
      <c r="M415" s="3">
        <f t="shared" si="147"/>
        <v>1791</v>
      </c>
      <c r="N415" s="3">
        <f t="shared" si="147"/>
        <v>287.10000000000002</v>
      </c>
      <c r="O415" s="3"/>
    </row>
    <row r="416" spans="1:15" ht="29.25" customHeight="1">
      <c r="A416" s="276" t="s">
        <v>289</v>
      </c>
      <c r="B416" s="277"/>
      <c r="C416" s="277"/>
      <c r="D416" s="277"/>
      <c r="E416" s="277"/>
      <c r="F416" s="277"/>
      <c r="G416" s="277"/>
      <c r="H416" s="277"/>
      <c r="I416" s="277"/>
      <c r="J416" s="277"/>
      <c r="K416" s="277"/>
      <c r="L416" s="277"/>
      <c r="M416" s="277"/>
      <c r="N416" s="277"/>
      <c r="O416" s="277"/>
    </row>
    <row r="417" spans="1:15" ht="19.5" customHeight="1">
      <c r="A417" s="272" t="s">
        <v>290</v>
      </c>
      <c r="B417" s="233" t="s">
        <v>42</v>
      </c>
      <c r="C417" s="234"/>
      <c r="D417" s="235"/>
      <c r="E417" s="272" t="s">
        <v>41</v>
      </c>
      <c r="F417" s="142" t="s">
        <v>323</v>
      </c>
      <c r="G417" s="3">
        <f>SUM(G418:G421)</f>
        <v>72446</v>
      </c>
      <c r="H417" s="3">
        <f t="shared" ref="H417:N417" si="148">SUM(H418:H421)</f>
        <v>40243</v>
      </c>
      <c r="I417" s="3">
        <f t="shared" si="148"/>
        <v>61840</v>
      </c>
      <c r="J417" s="3">
        <f t="shared" si="148"/>
        <v>29501</v>
      </c>
      <c r="K417" s="3">
        <f t="shared" si="148"/>
        <v>10606</v>
      </c>
      <c r="L417" s="3">
        <f t="shared" si="148"/>
        <v>9642</v>
      </c>
      <c r="M417" s="3">
        <f t="shared" si="148"/>
        <v>0</v>
      </c>
      <c r="N417" s="3">
        <f t="shared" si="148"/>
        <v>1100</v>
      </c>
      <c r="O417" s="6"/>
    </row>
    <row r="418" spans="1:15" ht="409.5" customHeight="1">
      <c r="A418" s="273"/>
      <c r="B418" s="236"/>
      <c r="C418" s="237"/>
      <c r="D418" s="238"/>
      <c r="E418" s="273"/>
      <c r="F418" s="147">
        <v>2013</v>
      </c>
      <c r="G418" s="3">
        <f t="shared" ref="G418:H421" si="149">I418+K418+M418</f>
        <v>16380</v>
      </c>
      <c r="H418" s="3">
        <f t="shared" si="149"/>
        <v>5664</v>
      </c>
      <c r="I418" s="3">
        <v>13880</v>
      </c>
      <c r="J418" s="3">
        <v>1050</v>
      </c>
      <c r="K418" s="3">
        <v>2500</v>
      </c>
      <c r="L418" s="3">
        <v>4614</v>
      </c>
      <c r="M418" s="3">
        <v>0</v>
      </c>
      <c r="N418" s="3">
        <v>0</v>
      </c>
      <c r="O418" s="40" t="s">
        <v>489</v>
      </c>
    </row>
    <row r="419" spans="1:15" ht="409.5">
      <c r="A419" s="273"/>
      <c r="B419" s="236"/>
      <c r="C419" s="237"/>
      <c r="D419" s="238"/>
      <c r="E419" s="273"/>
      <c r="F419" s="144">
        <v>2014</v>
      </c>
      <c r="G419" s="3">
        <f t="shared" si="149"/>
        <v>16816</v>
      </c>
      <c r="H419" s="3">
        <f t="shared" si="149"/>
        <v>15570</v>
      </c>
      <c r="I419" s="41">
        <v>14300</v>
      </c>
      <c r="J419" s="3">
        <v>12251</v>
      </c>
      <c r="K419" s="41">
        <v>2516</v>
      </c>
      <c r="L419" s="6">
        <v>2219</v>
      </c>
      <c r="M419" s="42">
        <v>0</v>
      </c>
      <c r="N419" s="42">
        <v>1100</v>
      </c>
      <c r="O419" s="43" t="s">
        <v>490</v>
      </c>
    </row>
    <row r="420" spans="1:15" ht="267.75" customHeight="1">
      <c r="A420" s="197"/>
      <c r="B420" s="222"/>
      <c r="C420" s="223"/>
      <c r="D420" s="224"/>
      <c r="E420" s="197"/>
      <c r="F420" s="144">
        <v>2015</v>
      </c>
      <c r="G420" s="3">
        <f t="shared" si="149"/>
        <v>20600</v>
      </c>
      <c r="H420" s="3">
        <f t="shared" si="149"/>
        <v>359</v>
      </c>
      <c r="I420" s="3">
        <v>17460</v>
      </c>
      <c r="J420" s="3">
        <v>0</v>
      </c>
      <c r="K420" s="3">
        <v>3140</v>
      </c>
      <c r="L420" s="3">
        <v>359</v>
      </c>
      <c r="M420" s="3">
        <v>0</v>
      </c>
      <c r="N420" s="3">
        <v>0</v>
      </c>
      <c r="O420" s="83" t="s">
        <v>655</v>
      </c>
    </row>
    <row r="421" spans="1:15" ht="375.75" customHeight="1">
      <c r="A421" s="198"/>
      <c r="B421" s="249"/>
      <c r="C421" s="250"/>
      <c r="D421" s="251"/>
      <c r="E421" s="252"/>
      <c r="F421" s="144">
        <v>2016</v>
      </c>
      <c r="G421" s="3">
        <f t="shared" si="149"/>
        <v>18650</v>
      </c>
      <c r="H421" s="3">
        <f t="shared" si="149"/>
        <v>18650</v>
      </c>
      <c r="I421" s="3">
        <v>16200</v>
      </c>
      <c r="J421" s="3">
        <v>16200</v>
      </c>
      <c r="K421" s="3">
        <v>2450</v>
      </c>
      <c r="L421" s="3">
        <v>2450</v>
      </c>
      <c r="M421" s="3">
        <v>0</v>
      </c>
      <c r="N421" s="3">
        <v>0</v>
      </c>
      <c r="O421" s="83" t="s">
        <v>783</v>
      </c>
    </row>
    <row r="422" spans="1:15" s="4" customFormat="1" ht="25.5" customHeight="1">
      <c r="A422" s="231" t="s">
        <v>291</v>
      </c>
      <c r="B422" s="233" t="s">
        <v>292</v>
      </c>
      <c r="C422" s="234"/>
      <c r="D422" s="235"/>
      <c r="E422" s="231" t="s">
        <v>217</v>
      </c>
      <c r="F422" s="81" t="s">
        <v>323</v>
      </c>
      <c r="G422" s="3">
        <f>SUM(G423:G426)</f>
        <v>845544</v>
      </c>
      <c r="H422" s="3">
        <f t="shared" ref="H422:N422" si="150">SUM(H423:H426)</f>
        <v>13450</v>
      </c>
      <c r="I422" s="3">
        <f t="shared" si="150"/>
        <v>360000</v>
      </c>
      <c r="J422" s="3">
        <f t="shared" si="150"/>
        <v>0</v>
      </c>
      <c r="K422" s="3">
        <f t="shared" si="150"/>
        <v>40000</v>
      </c>
      <c r="L422" s="3">
        <f t="shared" si="150"/>
        <v>0</v>
      </c>
      <c r="M422" s="3">
        <f t="shared" si="150"/>
        <v>445544</v>
      </c>
      <c r="N422" s="3">
        <f t="shared" si="150"/>
        <v>13450</v>
      </c>
      <c r="O422" s="3"/>
    </row>
    <row r="423" spans="1:15" s="4" customFormat="1" ht="27" customHeight="1">
      <c r="A423" s="232"/>
      <c r="B423" s="236"/>
      <c r="C423" s="237"/>
      <c r="D423" s="238"/>
      <c r="E423" s="232"/>
      <c r="F423" s="81">
        <v>2013</v>
      </c>
      <c r="G423" s="3">
        <f t="shared" ref="G423:N426" si="151">G428+G433+G438+G443+G448+G453</f>
        <v>208744</v>
      </c>
      <c r="H423" s="3">
        <f t="shared" si="151"/>
        <v>13450</v>
      </c>
      <c r="I423" s="3">
        <f t="shared" si="151"/>
        <v>90000</v>
      </c>
      <c r="J423" s="3">
        <f t="shared" si="151"/>
        <v>0</v>
      </c>
      <c r="K423" s="3">
        <f t="shared" si="151"/>
        <v>10000</v>
      </c>
      <c r="L423" s="3">
        <f t="shared" si="151"/>
        <v>0</v>
      </c>
      <c r="M423" s="3">
        <f t="shared" si="151"/>
        <v>108744</v>
      </c>
      <c r="N423" s="3">
        <f t="shared" si="151"/>
        <v>13450</v>
      </c>
      <c r="O423" s="3"/>
    </row>
    <row r="424" spans="1:15" s="4" customFormat="1" ht="27.75" customHeight="1">
      <c r="A424" s="232"/>
      <c r="B424" s="236"/>
      <c r="C424" s="237"/>
      <c r="D424" s="238"/>
      <c r="E424" s="232"/>
      <c r="F424" s="81">
        <v>2014</v>
      </c>
      <c r="G424" s="3">
        <f t="shared" si="151"/>
        <v>226800</v>
      </c>
      <c r="H424" s="3">
        <f t="shared" si="151"/>
        <v>0</v>
      </c>
      <c r="I424" s="3">
        <f t="shared" si="151"/>
        <v>90000</v>
      </c>
      <c r="J424" s="3">
        <f t="shared" si="151"/>
        <v>0</v>
      </c>
      <c r="K424" s="3">
        <f t="shared" si="151"/>
        <v>10000</v>
      </c>
      <c r="L424" s="3">
        <f t="shared" si="151"/>
        <v>0</v>
      </c>
      <c r="M424" s="3">
        <f t="shared" si="151"/>
        <v>126800</v>
      </c>
      <c r="N424" s="3">
        <f t="shared" si="151"/>
        <v>0</v>
      </c>
      <c r="O424" s="3"/>
    </row>
    <row r="425" spans="1:15" s="4" customFormat="1" ht="24.75" customHeight="1">
      <c r="A425" s="197"/>
      <c r="B425" s="222"/>
      <c r="C425" s="223"/>
      <c r="D425" s="224"/>
      <c r="E425" s="197"/>
      <c r="F425" s="81">
        <v>2015</v>
      </c>
      <c r="G425" s="3">
        <f t="shared" si="151"/>
        <v>200000</v>
      </c>
      <c r="H425" s="3">
        <f t="shared" si="151"/>
        <v>0</v>
      </c>
      <c r="I425" s="3">
        <f t="shared" si="151"/>
        <v>90000</v>
      </c>
      <c r="J425" s="3">
        <f t="shared" si="151"/>
        <v>0</v>
      </c>
      <c r="K425" s="3">
        <f t="shared" si="151"/>
        <v>10000</v>
      </c>
      <c r="L425" s="3">
        <f t="shared" si="151"/>
        <v>0</v>
      </c>
      <c r="M425" s="3">
        <f t="shared" si="151"/>
        <v>100000</v>
      </c>
      <c r="N425" s="3">
        <f t="shared" si="151"/>
        <v>0</v>
      </c>
      <c r="O425" s="3"/>
    </row>
    <row r="426" spans="1:15" s="4" customFormat="1" ht="24.75" customHeight="1">
      <c r="A426" s="198"/>
      <c r="B426" s="225"/>
      <c r="C426" s="226"/>
      <c r="D426" s="227"/>
      <c r="E426" s="198"/>
      <c r="F426" s="151">
        <v>2016</v>
      </c>
      <c r="G426" s="3">
        <f t="shared" si="151"/>
        <v>210000</v>
      </c>
      <c r="H426" s="3">
        <f t="shared" si="151"/>
        <v>0</v>
      </c>
      <c r="I426" s="3">
        <f t="shared" si="151"/>
        <v>90000</v>
      </c>
      <c r="J426" s="3">
        <f t="shared" si="151"/>
        <v>0</v>
      </c>
      <c r="K426" s="3">
        <f t="shared" si="151"/>
        <v>10000</v>
      </c>
      <c r="L426" s="3">
        <f t="shared" si="151"/>
        <v>0</v>
      </c>
      <c r="M426" s="3">
        <f t="shared" si="151"/>
        <v>110000</v>
      </c>
      <c r="N426" s="3">
        <f t="shared" si="151"/>
        <v>0</v>
      </c>
      <c r="O426" s="83"/>
    </row>
    <row r="427" spans="1:15" ht="21" customHeight="1">
      <c r="A427" s="195" t="s">
        <v>293</v>
      </c>
      <c r="B427" s="286" t="s">
        <v>43</v>
      </c>
      <c r="C427" s="287"/>
      <c r="D427" s="288"/>
      <c r="E427" s="292" t="s">
        <v>294</v>
      </c>
      <c r="F427" s="75" t="s">
        <v>323</v>
      </c>
      <c r="G427" s="48">
        <f>SUM(G428:G431)</f>
        <v>400000</v>
      </c>
      <c r="H427" s="48">
        <f t="shared" ref="H427:N427" si="152">SUM(H428:H431)</f>
        <v>0</v>
      </c>
      <c r="I427" s="48">
        <f t="shared" si="152"/>
        <v>0</v>
      </c>
      <c r="J427" s="48">
        <f t="shared" si="152"/>
        <v>0</v>
      </c>
      <c r="K427" s="48">
        <f t="shared" si="152"/>
        <v>0</v>
      </c>
      <c r="L427" s="48">
        <f t="shared" si="152"/>
        <v>0</v>
      </c>
      <c r="M427" s="48">
        <f t="shared" si="152"/>
        <v>400000</v>
      </c>
      <c r="N427" s="48">
        <f t="shared" si="152"/>
        <v>0</v>
      </c>
      <c r="O427" s="48"/>
    </row>
    <row r="428" spans="1:15" ht="51.75" customHeight="1">
      <c r="A428" s="196"/>
      <c r="B428" s="289"/>
      <c r="C428" s="290"/>
      <c r="D428" s="291"/>
      <c r="E428" s="293"/>
      <c r="F428" s="75">
        <v>2013</v>
      </c>
      <c r="G428" s="48">
        <f t="shared" ref="G428:H431" si="153">I428+K428+M428</f>
        <v>100000</v>
      </c>
      <c r="H428" s="7">
        <f t="shared" si="153"/>
        <v>0</v>
      </c>
      <c r="I428" s="48">
        <v>0</v>
      </c>
      <c r="J428" s="48">
        <v>0</v>
      </c>
      <c r="K428" s="48">
        <v>0</v>
      </c>
      <c r="L428" s="48">
        <v>0</v>
      </c>
      <c r="M428" s="48">
        <v>100000</v>
      </c>
      <c r="N428" s="48">
        <v>0</v>
      </c>
      <c r="O428" s="44" t="s">
        <v>349</v>
      </c>
    </row>
    <row r="429" spans="1:15" ht="48.75" customHeight="1">
      <c r="A429" s="196"/>
      <c r="B429" s="289"/>
      <c r="C429" s="290"/>
      <c r="D429" s="291"/>
      <c r="E429" s="293"/>
      <c r="F429" s="75">
        <v>2014</v>
      </c>
      <c r="G429" s="48">
        <f t="shared" si="153"/>
        <v>100000</v>
      </c>
      <c r="H429" s="7">
        <f t="shared" si="153"/>
        <v>0</v>
      </c>
      <c r="I429" s="48">
        <v>0</v>
      </c>
      <c r="J429" s="48">
        <v>0</v>
      </c>
      <c r="K429" s="48">
        <v>0</v>
      </c>
      <c r="L429" s="48">
        <v>0</v>
      </c>
      <c r="M429" s="48">
        <v>100000</v>
      </c>
      <c r="N429" s="48">
        <v>0</v>
      </c>
      <c r="O429" s="44" t="s">
        <v>349</v>
      </c>
    </row>
    <row r="430" spans="1:15" ht="92.25" customHeight="1">
      <c r="A430" s="197"/>
      <c r="B430" s="222"/>
      <c r="C430" s="223"/>
      <c r="D430" s="224"/>
      <c r="E430" s="197"/>
      <c r="F430" s="75">
        <v>2015</v>
      </c>
      <c r="G430" s="48">
        <f t="shared" si="153"/>
        <v>100000</v>
      </c>
      <c r="H430" s="7">
        <f t="shared" si="153"/>
        <v>0</v>
      </c>
      <c r="I430" s="48">
        <v>0</v>
      </c>
      <c r="J430" s="48">
        <v>0</v>
      </c>
      <c r="K430" s="48">
        <v>0</v>
      </c>
      <c r="L430" s="48">
        <v>0</v>
      </c>
      <c r="M430" s="48">
        <v>100000</v>
      </c>
      <c r="N430" s="48">
        <v>0</v>
      </c>
      <c r="O430" s="44" t="s">
        <v>630</v>
      </c>
    </row>
    <row r="431" spans="1:15" ht="35.25" customHeight="1">
      <c r="A431" s="198"/>
      <c r="B431" s="225"/>
      <c r="C431" s="226"/>
      <c r="D431" s="227"/>
      <c r="E431" s="198"/>
      <c r="F431" s="146">
        <v>2016</v>
      </c>
      <c r="G431" s="48">
        <f t="shared" si="153"/>
        <v>100000</v>
      </c>
      <c r="H431" s="7">
        <f t="shared" si="153"/>
        <v>0</v>
      </c>
      <c r="I431" s="48">
        <v>0</v>
      </c>
      <c r="J431" s="48">
        <v>0</v>
      </c>
      <c r="K431" s="48">
        <v>0</v>
      </c>
      <c r="L431" s="48">
        <v>0</v>
      </c>
      <c r="M431" s="48">
        <v>100000</v>
      </c>
      <c r="N431" s="48">
        <v>0</v>
      </c>
      <c r="O431" s="44"/>
    </row>
    <row r="432" spans="1:15" ht="30.75" customHeight="1">
      <c r="A432" s="195" t="s">
        <v>295</v>
      </c>
      <c r="B432" s="286" t="s">
        <v>44</v>
      </c>
      <c r="C432" s="287"/>
      <c r="D432" s="288"/>
      <c r="E432" s="292" t="s">
        <v>296</v>
      </c>
      <c r="F432" s="75" t="s">
        <v>323</v>
      </c>
      <c r="G432" s="48">
        <f>SUM(G433:G436)</f>
        <v>400000</v>
      </c>
      <c r="H432" s="48">
        <f t="shared" ref="H432:N432" si="154">SUM(H433:H436)</f>
        <v>0</v>
      </c>
      <c r="I432" s="48">
        <f t="shared" si="154"/>
        <v>360000</v>
      </c>
      <c r="J432" s="48">
        <f t="shared" si="154"/>
        <v>0</v>
      </c>
      <c r="K432" s="48">
        <f t="shared" si="154"/>
        <v>40000</v>
      </c>
      <c r="L432" s="48">
        <f t="shared" si="154"/>
        <v>0</v>
      </c>
      <c r="M432" s="48">
        <f t="shared" si="154"/>
        <v>0</v>
      </c>
      <c r="N432" s="48">
        <f t="shared" si="154"/>
        <v>0</v>
      </c>
      <c r="O432" s="48"/>
    </row>
    <row r="433" spans="1:15" ht="67.5" customHeight="1">
      <c r="A433" s="196"/>
      <c r="B433" s="289"/>
      <c r="C433" s="290"/>
      <c r="D433" s="291"/>
      <c r="E433" s="293"/>
      <c r="F433" s="75">
        <v>2013</v>
      </c>
      <c r="G433" s="48">
        <f t="shared" ref="G433:H436" si="155">I433+K433+M433</f>
        <v>100000</v>
      </c>
      <c r="H433" s="7">
        <f t="shared" si="155"/>
        <v>0</v>
      </c>
      <c r="I433" s="48">
        <v>90000</v>
      </c>
      <c r="J433" s="48">
        <v>0</v>
      </c>
      <c r="K433" s="48">
        <v>10000</v>
      </c>
      <c r="L433" s="48">
        <v>0</v>
      </c>
      <c r="M433" s="48">
        <v>0</v>
      </c>
      <c r="N433" s="48">
        <v>0</v>
      </c>
      <c r="O433" s="44" t="s">
        <v>350</v>
      </c>
    </row>
    <row r="434" spans="1:15" ht="71.25" customHeight="1">
      <c r="A434" s="196"/>
      <c r="B434" s="289"/>
      <c r="C434" s="290"/>
      <c r="D434" s="291"/>
      <c r="E434" s="293"/>
      <c r="F434" s="75">
        <v>2014</v>
      </c>
      <c r="G434" s="48">
        <f t="shared" si="155"/>
        <v>100000</v>
      </c>
      <c r="H434" s="7">
        <f t="shared" si="155"/>
        <v>0</v>
      </c>
      <c r="I434" s="48">
        <v>90000</v>
      </c>
      <c r="J434" s="48">
        <v>0</v>
      </c>
      <c r="K434" s="48">
        <v>10000</v>
      </c>
      <c r="L434" s="48">
        <v>0</v>
      </c>
      <c r="M434" s="48">
        <v>0</v>
      </c>
      <c r="N434" s="48">
        <v>0</v>
      </c>
      <c r="O434" s="44" t="s">
        <v>350</v>
      </c>
    </row>
    <row r="435" spans="1:15" ht="71.25" customHeight="1">
      <c r="A435" s="197"/>
      <c r="B435" s="222"/>
      <c r="C435" s="223"/>
      <c r="D435" s="224"/>
      <c r="E435" s="197"/>
      <c r="F435" s="75">
        <v>2015</v>
      </c>
      <c r="G435" s="48">
        <f t="shared" si="155"/>
        <v>100000</v>
      </c>
      <c r="H435" s="7">
        <f t="shared" si="155"/>
        <v>0</v>
      </c>
      <c r="I435" s="48">
        <v>90000</v>
      </c>
      <c r="J435" s="48">
        <v>0</v>
      </c>
      <c r="K435" s="48">
        <v>10000</v>
      </c>
      <c r="L435" s="48">
        <v>0</v>
      </c>
      <c r="M435" s="75">
        <v>0</v>
      </c>
      <c r="N435" s="48">
        <v>0</v>
      </c>
      <c r="O435" s="44" t="s">
        <v>350</v>
      </c>
    </row>
    <row r="436" spans="1:15" ht="25.5" customHeight="1">
      <c r="A436" s="198"/>
      <c r="B436" s="225"/>
      <c r="C436" s="226"/>
      <c r="D436" s="227"/>
      <c r="E436" s="198"/>
      <c r="F436" s="146">
        <v>2016</v>
      </c>
      <c r="G436" s="48">
        <f t="shared" si="155"/>
        <v>100000</v>
      </c>
      <c r="H436" s="7">
        <f t="shared" si="155"/>
        <v>0</v>
      </c>
      <c r="I436" s="48">
        <v>90000</v>
      </c>
      <c r="J436" s="48">
        <v>0</v>
      </c>
      <c r="K436" s="146">
        <v>10000</v>
      </c>
      <c r="L436" s="48">
        <v>0</v>
      </c>
      <c r="M436" s="146">
        <v>0</v>
      </c>
      <c r="N436" s="48">
        <v>0</v>
      </c>
      <c r="O436" s="45"/>
    </row>
    <row r="437" spans="1:15" ht="24" customHeight="1">
      <c r="A437" s="195" t="s">
        <v>297</v>
      </c>
      <c r="B437" s="286" t="s">
        <v>298</v>
      </c>
      <c r="C437" s="287"/>
      <c r="D437" s="288"/>
      <c r="E437" s="292" t="s">
        <v>296</v>
      </c>
      <c r="F437" s="75" t="s">
        <v>323</v>
      </c>
      <c r="G437" s="48">
        <f>SUM(G438:G441)</f>
        <v>12014</v>
      </c>
      <c r="H437" s="48">
        <f t="shared" ref="H437:N437" si="156">SUM(H438:H441)</f>
        <v>6720</v>
      </c>
      <c r="I437" s="48">
        <f t="shared" si="156"/>
        <v>0</v>
      </c>
      <c r="J437" s="48">
        <f t="shared" si="156"/>
        <v>0</v>
      </c>
      <c r="K437" s="48">
        <f t="shared" si="156"/>
        <v>0</v>
      </c>
      <c r="L437" s="48">
        <f t="shared" si="156"/>
        <v>0</v>
      </c>
      <c r="M437" s="48">
        <f t="shared" si="156"/>
        <v>12014</v>
      </c>
      <c r="N437" s="48">
        <f t="shared" si="156"/>
        <v>6720</v>
      </c>
      <c r="O437" s="8"/>
    </row>
    <row r="438" spans="1:15" ht="105.75" customHeight="1">
      <c r="A438" s="196"/>
      <c r="B438" s="289"/>
      <c r="C438" s="290"/>
      <c r="D438" s="291"/>
      <c r="E438" s="293"/>
      <c r="F438" s="75">
        <v>2013</v>
      </c>
      <c r="G438" s="48">
        <f t="shared" ref="G438:H441" si="157">I438+K438+M438</f>
        <v>2014</v>
      </c>
      <c r="H438" s="7">
        <f t="shared" si="157"/>
        <v>6720</v>
      </c>
      <c r="I438" s="48">
        <v>0</v>
      </c>
      <c r="J438" s="48">
        <v>0</v>
      </c>
      <c r="K438" s="48">
        <v>0</v>
      </c>
      <c r="L438" s="48">
        <v>0</v>
      </c>
      <c r="M438" s="75">
        <v>2014</v>
      </c>
      <c r="N438" s="48">
        <v>6720</v>
      </c>
      <c r="O438" s="45" t="s">
        <v>351</v>
      </c>
    </row>
    <row r="439" spans="1:15" ht="24.75" customHeight="1">
      <c r="A439" s="196"/>
      <c r="B439" s="289"/>
      <c r="C439" s="290"/>
      <c r="D439" s="291"/>
      <c r="E439" s="293"/>
      <c r="F439" s="75">
        <v>2014</v>
      </c>
      <c r="G439" s="48">
        <f t="shared" si="157"/>
        <v>0</v>
      </c>
      <c r="H439" s="7">
        <f t="shared" si="157"/>
        <v>0</v>
      </c>
      <c r="I439" s="48">
        <v>0</v>
      </c>
      <c r="J439" s="48">
        <v>0</v>
      </c>
      <c r="K439" s="48">
        <v>0</v>
      </c>
      <c r="L439" s="48">
        <v>0</v>
      </c>
      <c r="M439" s="48">
        <v>0</v>
      </c>
      <c r="N439" s="48">
        <v>0</v>
      </c>
      <c r="O439" s="48"/>
    </row>
    <row r="440" spans="1:15" ht="21.75" customHeight="1">
      <c r="A440" s="197"/>
      <c r="B440" s="222"/>
      <c r="C440" s="223"/>
      <c r="D440" s="224"/>
      <c r="E440" s="197"/>
      <c r="F440" s="75">
        <v>2015</v>
      </c>
      <c r="G440" s="48">
        <f t="shared" si="157"/>
        <v>0</v>
      </c>
      <c r="H440" s="7">
        <f t="shared" si="157"/>
        <v>0</v>
      </c>
      <c r="I440" s="48">
        <v>0</v>
      </c>
      <c r="J440" s="48">
        <v>0</v>
      </c>
      <c r="K440" s="48">
        <v>0</v>
      </c>
      <c r="L440" s="48">
        <v>0</v>
      </c>
      <c r="M440" s="48">
        <v>0</v>
      </c>
      <c r="N440" s="48">
        <v>0</v>
      </c>
      <c r="O440" s="48"/>
    </row>
    <row r="441" spans="1:15" ht="21.75" customHeight="1">
      <c r="A441" s="198"/>
      <c r="B441" s="225"/>
      <c r="C441" s="226"/>
      <c r="D441" s="227"/>
      <c r="E441" s="198"/>
      <c r="F441" s="146">
        <v>2016</v>
      </c>
      <c r="G441" s="48">
        <f t="shared" si="157"/>
        <v>10000</v>
      </c>
      <c r="H441" s="7">
        <f t="shared" si="157"/>
        <v>0</v>
      </c>
      <c r="I441" s="48">
        <v>0</v>
      </c>
      <c r="J441" s="48">
        <v>0</v>
      </c>
      <c r="K441" s="48">
        <v>0</v>
      </c>
      <c r="L441" s="48">
        <v>0</v>
      </c>
      <c r="M441" s="48">
        <v>10000</v>
      </c>
      <c r="N441" s="48">
        <v>0</v>
      </c>
      <c r="O441" s="48"/>
    </row>
    <row r="442" spans="1:15" ht="30.75" customHeight="1">
      <c r="A442" s="195" t="s">
        <v>299</v>
      </c>
      <c r="B442" s="286" t="s">
        <v>300</v>
      </c>
      <c r="C442" s="287"/>
      <c r="D442" s="288"/>
      <c r="E442" s="292" t="s">
        <v>296</v>
      </c>
      <c r="F442" s="75" t="s">
        <v>323</v>
      </c>
      <c r="G442" s="48">
        <f>SUM(G443:G446)</f>
        <v>6730</v>
      </c>
      <c r="H442" s="48">
        <f t="shared" ref="H442:N442" si="158">SUM(H443:H446)</f>
        <v>6730</v>
      </c>
      <c r="I442" s="48">
        <f t="shared" si="158"/>
        <v>0</v>
      </c>
      <c r="J442" s="48">
        <f t="shared" si="158"/>
        <v>0</v>
      </c>
      <c r="K442" s="48">
        <f t="shared" si="158"/>
        <v>0</v>
      </c>
      <c r="L442" s="48">
        <f t="shared" si="158"/>
        <v>0</v>
      </c>
      <c r="M442" s="48">
        <f t="shared" si="158"/>
        <v>6730</v>
      </c>
      <c r="N442" s="48">
        <f t="shared" si="158"/>
        <v>6730</v>
      </c>
      <c r="O442" s="48"/>
    </row>
    <row r="443" spans="1:15" ht="102" customHeight="1">
      <c r="A443" s="196"/>
      <c r="B443" s="289"/>
      <c r="C443" s="290"/>
      <c r="D443" s="291"/>
      <c r="E443" s="293"/>
      <c r="F443" s="75">
        <v>2013</v>
      </c>
      <c r="G443" s="48">
        <f t="shared" ref="G443:H446" si="159">I443+K443+M443</f>
        <v>6730</v>
      </c>
      <c r="H443" s="7">
        <f t="shared" si="159"/>
        <v>6730</v>
      </c>
      <c r="I443" s="48">
        <v>0</v>
      </c>
      <c r="J443" s="48">
        <v>0</v>
      </c>
      <c r="K443" s="48">
        <v>0</v>
      </c>
      <c r="L443" s="48">
        <v>0</v>
      </c>
      <c r="M443" s="48">
        <v>6730</v>
      </c>
      <c r="N443" s="48">
        <v>6730</v>
      </c>
      <c r="O443" s="45" t="s">
        <v>351</v>
      </c>
    </row>
    <row r="444" spans="1:15" ht="19.5" customHeight="1">
      <c r="A444" s="196"/>
      <c r="B444" s="289"/>
      <c r="C444" s="290"/>
      <c r="D444" s="291"/>
      <c r="E444" s="293"/>
      <c r="F444" s="75">
        <v>2014</v>
      </c>
      <c r="G444" s="48">
        <f t="shared" si="159"/>
        <v>0</v>
      </c>
      <c r="H444" s="7">
        <f t="shared" si="159"/>
        <v>0</v>
      </c>
      <c r="I444" s="48">
        <v>0</v>
      </c>
      <c r="J444" s="48">
        <v>0</v>
      </c>
      <c r="K444" s="48">
        <v>0</v>
      </c>
      <c r="L444" s="48">
        <v>0</v>
      </c>
      <c r="M444" s="48">
        <v>0</v>
      </c>
      <c r="N444" s="48">
        <v>0</v>
      </c>
      <c r="O444" s="48"/>
    </row>
    <row r="445" spans="1:15">
      <c r="A445" s="197"/>
      <c r="B445" s="222"/>
      <c r="C445" s="223"/>
      <c r="D445" s="224"/>
      <c r="E445" s="197"/>
      <c r="F445" s="75">
        <v>2015</v>
      </c>
      <c r="G445" s="48">
        <f t="shared" si="159"/>
        <v>0</v>
      </c>
      <c r="H445" s="7">
        <f t="shared" si="159"/>
        <v>0</v>
      </c>
      <c r="I445" s="48">
        <v>0</v>
      </c>
      <c r="J445" s="48">
        <v>0</v>
      </c>
      <c r="K445" s="48">
        <v>0</v>
      </c>
      <c r="L445" s="48">
        <v>0</v>
      </c>
      <c r="M445" s="48">
        <v>0</v>
      </c>
      <c r="N445" s="48">
        <v>0</v>
      </c>
      <c r="O445" s="48"/>
    </row>
    <row r="446" spans="1:15" ht="16.5" customHeight="1">
      <c r="A446" s="198"/>
      <c r="B446" s="225"/>
      <c r="C446" s="226"/>
      <c r="D446" s="227"/>
      <c r="E446" s="198"/>
      <c r="F446" s="146">
        <v>2016</v>
      </c>
      <c r="G446" s="48">
        <f t="shared" si="159"/>
        <v>0</v>
      </c>
      <c r="H446" s="7">
        <f t="shared" si="159"/>
        <v>0</v>
      </c>
      <c r="I446" s="48">
        <v>0</v>
      </c>
      <c r="J446" s="48">
        <v>0</v>
      </c>
      <c r="K446" s="48">
        <v>0</v>
      </c>
      <c r="L446" s="48">
        <v>0</v>
      </c>
      <c r="M446" s="48">
        <v>0</v>
      </c>
      <c r="N446" s="48">
        <v>0</v>
      </c>
      <c r="O446" s="48"/>
    </row>
    <row r="447" spans="1:15" ht="20.25" customHeight="1">
      <c r="A447" s="195" t="s">
        <v>301</v>
      </c>
      <c r="B447" s="286" t="s">
        <v>302</v>
      </c>
      <c r="C447" s="287"/>
      <c r="D447" s="288"/>
      <c r="E447" s="292" t="s">
        <v>303</v>
      </c>
      <c r="F447" s="75" t="s">
        <v>323</v>
      </c>
      <c r="G447" s="48">
        <f>SUM(G448:G451)</f>
        <v>11310</v>
      </c>
      <c r="H447" s="48">
        <f t="shared" ref="H447:N447" si="160">SUM(H448:H451)</f>
        <v>0</v>
      </c>
      <c r="I447" s="48">
        <f t="shared" si="160"/>
        <v>0</v>
      </c>
      <c r="J447" s="48">
        <f t="shared" si="160"/>
        <v>0</v>
      </c>
      <c r="K447" s="48">
        <f t="shared" si="160"/>
        <v>0</v>
      </c>
      <c r="L447" s="48">
        <f t="shared" si="160"/>
        <v>0</v>
      </c>
      <c r="M447" s="48">
        <f t="shared" si="160"/>
        <v>11310</v>
      </c>
      <c r="N447" s="48">
        <f t="shared" si="160"/>
        <v>0</v>
      </c>
      <c r="O447" s="48"/>
    </row>
    <row r="448" spans="1:15" ht="19.5" customHeight="1">
      <c r="A448" s="196"/>
      <c r="B448" s="289"/>
      <c r="C448" s="290"/>
      <c r="D448" s="291"/>
      <c r="E448" s="293"/>
      <c r="F448" s="75">
        <v>2013</v>
      </c>
      <c r="G448" s="48">
        <f t="shared" ref="G448:H451" si="161">I448+K448+M448</f>
        <v>0</v>
      </c>
      <c r="H448" s="7">
        <f t="shared" si="161"/>
        <v>0</v>
      </c>
      <c r="I448" s="48">
        <v>0</v>
      </c>
      <c r="J448" s="48">
        <v>0</v>
      </c>
      <c r="K448" s="48">
        <v>0</v>
      </c>
      <c r="L448" s="48">
        <v>0</v>
      </c>
      <c r="M448" s="48">
        <v>0</v>
      </c>
      <c r="N448" s="48">
        <v>0</v>
      </c>
      <c r="O448" s="48"/>
    </row>
    <row r="449" spans="1:15" ht="66" customHeight="1">
      <c r="A449" s="196"/>
      <c r="B449" s="289"/>
      <c r="C449" s="290"/>
      <c r="D449" s="291"/>
      <c r="E449" s="293"/>
      <c r="F449" s="75">
        <v>2014</v>
      </c>
      <c r="G449" s="48">
        <f t="shared" si="161"/>
        <v>11310</v>
      </c>
      <c r="H449" s="7">
        <f t="shared" si="161"/>
        <v>0</v>
      </c>
      <c r="I449" s="48">
        <v>0</v>
      </c>
      <c r="J449" s="48">
        <v>0</v>
      </c>
      <c r="K449" s="48">
        <v>0</v>
      </c>
      <c r="L449" s="48">
        <v>0</v>
      </c>
      <c r="M449" s="48">
        <v>11310</v>
      </c>
      <c r="N449" s="48">
        <v>0</v>
      </c>
      <c r="O449" s="19" t="s">
        <v>404</v>
      </c>
    </row>
    <row r="450" spans="1:15" ht="87.75" customHeight="1">
      <c r="A450" s="197"/>
      <c r="B450" s="222"/>
      <c r="C450" s="223"/>
      <c r="D450" s="224"/>
      <c r="E450" s="197"/>
      <c r="F450" s="75">
        <v>2015</v>
      </c>
      <c r="G450" s="48">
        <f t="shared" si="161"/>
        <v>0</v>
      </c>
      <c r="H450" s="7">
        <f t="shared" si="161"/>
        <v>0</v>
      </c>
      <c r="I450" s="48">
        <v>0</v>
      </c>
      <c r="J450" s="48">
        <v>0</v>
      </c>
      <c r="K450" s="48">
        <v>0</v>
      </c>
      <c r="L450" s="48">
        <v>0</v>
      </c>
      <c r="M450" s="48">
        <v>0</v>
      </c>
      <c r="N450" s="48">
        <v>0</v>
      </c>
      <c r="O450" s="44" t="s">
        <v>630</v>
      </c>
    </row>
    <row r="451" spans="1:15" ht="24" customHeight="1">
      <c r="A451" s="198"/>
      <c r="B451" s="225"/>
      <c r="C451" s="226"/>
      <c r="D451" s="227"/>
      <c r="E451" s="198"/>
      <c r="F451" s="146">
        <v>2016</v>
      </c>
      <c r="G451" s="48">
        <f t="shared" si="161"/>
        <v>0</v>
      </c>
      <c r="H451" s="7">
        <f t="shared" si="161"/>
        <v>0</v>
      </c>
      <c r="I451" s="48">
        <v>0</v>
      </c>
      <c r="J451" s="48">
        <v>0</v>
      </c>
      <c r="K451" s="48">
        <v>0</v>
      </c>
      <c r="L451" s="48">
        <v>0</v>
      </c>
      <c r="M451" s="48">
        <v>0</v>
      </c>
      <c r="N451" s="48">
        <v>0</v>
      </c>
      <c r="O451" s="44"/>
    </row>
    <row r="452" spans="1:15" ht="22.5" customHeight="1">
      <c r="A452" s="195" t="s">
        <v>304</v>
      </c>
      <c r="B452" s="286" t="s">
        <v>305</v>
      </c>
      <c r="C452" s="287"/>
      <c r="D452" s="288"/>
      <c r="E452" s="292" t="s">
        <v>303</v>
      </c>
      <c r="F452" s="75" t="s">
        <v>323</v>
      </c>
      <c r="G452" s="48">
        <f>SUM(G453:G456)</f>
        <v>15490</v>
      </c>
      <c r="H452" s="48">
        <f t="shared" ref="H452:N452" si="162">SUM(H453:H456)</f>
        <v>0</v>
      </c>
      <c r="I452" s="48">
        <f t="shared" si="162"/>
        <v>0</v>
      </c>
      <c r="J452" s="48">
        <f t="shared" si="162"/>
        <v>0</v>
      </c>
      <c r="K452" s="48">
        <f t="shared" si="162"/>
        <v>0</v>
      </c>
      <c r="L452" s="48">
        <f t="shared" si="162"/>
        <v>0</v>
      </c>
      <c r="M452" s="48">
        <f t="shared" si="162"/>
        <v>15490</v>
      </c>
      <c r="N452" s="48">
        <f t="shared" si="162"/>
        <v>0</v>
      </c>
      <c r="O452" s="48"/>
    </row>
    <row r="453" spans="1:15" ht="22.5" customHeight="1">
      <c r="A453" s="196"/>
      <c r="B453" s="289"/>
      <c r="C453" s="290"/>
      <c r="D453" s="291"/>
      <c r="E453" s="293"/>
      <c r="F453" s="75">
        <v>2013</v>
      </c>
      <c r="G453" s="48">
        <f t="shared" ref="G453:H456" si="163">I453+K453+M453</f>
        <v>0</v>
      </c>
      <c r="H453" s="7">
        <f t="shared" si="163"/>
        <v>0</v>
      </c>
      <c r="I453" s="48">
        <v>0</v>
      </c>
      <c r="J453" s="48">
        <v>0</v>
      </c>
      <c r="K453" s="48">
        <v>0</v>
      </c>
      <c r="L453" s="48">
        <v>0</v>
      </c>
      <c r="M453" s="48">
        <v>0</v>
      </c>
      <c r="N453" s="48">
        <v>0</v>
      </c>
      <c r="O453" s="48"/>
    </row>
    <row r="454" spans="1:15" ht="67.5" customHeight="1">
      <c r="A454" s="196"/>
      <c r="B454" s="289"/>
      <c r="C454" s="290"/>
      <c r="D454" s="291"/>
      <c r="E454" s="293"/>
      <c r="F454" s="75">
        <v>2014</v>
      </c>
      <c r="G454" s="48">
        <f t="shared" si="163"/>
        <v>15490</v>
      </c>
      <c r="H454" s="7">
        <f t="shared" si="163"/>
        <v>0</v>
      </c>
      <c r="I454" s="48">
        <v>0</v>
      </c>
      <c r="J454" s="48">
        <v>0</v>
      </c>
      <c r="K454" s="48">
        <v>0</v>
      </c>
      <c r="L454" s="48">
        <v>0</v>
      </c>
      <c r="M454" s="48">
        <v>15490</v>
      </c>
      <c r="N454" s="48">
        <v>0</v>
      </c>
      <c r="O454" s="19" t="s">
        <v>404</v>
      </c>
    </row>
    <row r="455" spans="1:15" ht="90.75" customHeight="1">
      <c r="A455" s="197"/>
      <c r="B455" s="222"/>
      <c r="C455" s="223"/>
      <c r="D455" s="224"/>
      <c r="E455" s="197"/>
      <c r="F455" s="75">
        <v>2015</v>
      </c>
      <c r="G455" s="48">
        <f t="shared" si="163"/>
        <v>0</v>
      </c>
      <c r="H455" s="7">
        <f t="shared" si="163"/>
        <v>0</v>
      </c>
      <c r="I455" s="48">
        <v>0</v>
      </c>
      <c r="J455" s="48">
        <v>0</v>
      </c>
      <c r="K455" s="48">
        <v>0</v>
      </c>
      <c r="L455" s="48">
        <v>0</v>
      </c>
      <c r="M455" s="48">
        <v>0</v>
      </c>
      <c r="N455" s="48">
        <v>0</v>
      </c>
      <c r="O455" s="44" t="s">
        <v>630</v>
      </c>
    </row>
    <row r="456" spans="1:15" ht="25.5" customHeight="1">
      <c r="A456" s="198"/>
      <c r="B456" s="225"/>
      <c r="C456" s="226"/>
      <c r="D456" s="227"/>
      <c r="E456" s="198"/>
      <c r="F456" s="146">
        <v>2016</v>
      </c>
      <c r="G456" s="48">
        <f t="shared" si="163"/>
        <v>0</v>
      </c>
      <c r="H456" s="7">
        <f t="shared" si="163"/>
        <v>0</v>
      </c>
      <c r="I456" s="48">
        <v>0</v>
      </c>
      <c r="J456" s="48">
        <v>0</v>
      </c>
      <c r="K456" s="48">
        <v>0</v>
      </c>
      <c r="L456" s="48">
        <v>0</v>
      </c>
      <c r="M456" s="48">
        <v>0</v>
      </c>
      <c r="N456" s="48">
        <v>0</v>
      </c>
      <c r="O456" s="44"/>
    </row>
    <row r="457" spans="1:15" ht="25.5" customHeight="1">
      <c r="A457" s="124"/>
      <c r="B457" s="373" t="s">
        <v>514</v>
      </c>
      <c r="C457" s="374"/>
      <c r="D457" s="375"/>
      <c r="E457" s="124"/>
      <c r="F457" s="126"/>
      <c r="G457" s="48"/>
      <c r="H457" s="7"/>
      <c r="I457" s="48"/>
      <c r="J457" s="48"/>
      <c r="K457" s="48"/>
      <c r="L457" s="48"/>
      <c r="M457" s="48"/>
      <c r="N457" s="48"/>
      <c r="O457" s="44"/>
    </row>
    <row r="458" spans="1:15" ht="142.5" customHeight="1">
      <c r="A458" s="122"/>
      <c r="B458" s="298" t="s">
        <v>701</v>
      </c>
      <c r="C458" s="299"/>
      <c r="D458" s="300"/>
      <c r="E458" s="169" t="s">
        <v>702</v>
      </c>
      <c r="F458" s="167" t="s">
        <v>698</v>
      </c>
      <c r="G458" s="48"/>
      <c r="H458" s="7"/>
      <c r="I458" s="48"/>
      <c r="J458" s="48"/>
      <c r="K458" s="48"/>
      <c r="L458" s="48"/>
      <c r="M458" s="48"/>
      <c r="N458" s="48"/>
      <c r="O458" s="44" t="s">
        <v>801</v>
      </c>
    </row>
    <row r="459" spans="1:15" ht="30.75" customHeight="1">
      <c r="A459" s="248"/>
      <c r="B459" s="233" t="s">
        <v>306</v>
      </c>
      <c r="C459" s="209"/>
      <c r="D459" s="210"/>
      <c r="E459" s="248"/>
      <c r="F459" s="102" t="s">
        <v>323</v>
      </c>
      <c r="G459" s="3">
        <f>SUM(G460:G463)</f>
        <v>917990</v>
      </c>
      <c r="H459" s="3">
        <f t="shared" ref="H459:N459" si="164">SUM(H460:H463)</f>
        <v>53693</v>
      </c>
      <c r="I459" s="3">
        <f t="shared" si="164"/>
        <v>421840</v>
      </c>
      <c r="J459" s="3">
        <f t="shared" si="164"/>
        <v>29501</v>
      </c>
      <c r="K459" s="3">
        <f t="shared" si="164"/>
        <v>50606</v>
      </c>
      <c r="L459" s="3">
        <f t="shared" si="164"/>
        <v>9642</v>
      </c>
      <c r="M459" s="3">
        <f t="shared" si="164"/>
        <v>445544</v>
      </c>
      <c r="N459" s="3">
        <f t="shared" si="164"/>
        <v>14550</v>
      </c>
      <c r="O459" s="62"/>
    </row>
    <row r="460" spans="1:15" ht="31.5" customHeight="1">
      <c r="A460" s="197"/>
      <c r="B460" s="222"/>
      <c r="C460" s="223"/>
      <c r="D460" s="224"/>
      <c r="E460" s="197"/>
      <c r="F460" s="102">
        <v>2013</v>
      </c>
      <c r="G460" s="3">
        <f t="shared" ref="G460:N463" si="165">G418+G423</f>
        <v>225124</v>
      </c>
      <c r="H460" s="3">
        <f t="shared" si="165"/>
        <v>19114</v>
      </c>
      <c r="I460" s="3">
        <f t="shared" si="165"/>
        <v>103880</v>
      </c>
      <c r="J460" s="3">
        <f t="shared" si="165"/>
        <v>1050</v>
      </c>
      <c r="K460" s="3">
        <f t="shared" si="165"/>
        <v>12500</v>
      </c>
      <c r="L460" s="3">
        <f t="shared" si="165"/>
        <v>4614</v>
      </c>
      <c r="M460" s="3">
        <f t="shared" si="165"/>
        <v>108744</v>
      </c>
      <c r="N460" s="3">
        <f t="shared" si="165"/>
        <v>13450</v>
      </c>
      <c r="O460" s="9"/>
    </row>
    <row r="461" spans="1:15" ht="30.75" customHeight="1">
      <c r="A461" s="197"/>
      <c r="B461" s="222"/>
      <c r="C461" s="223"/>
      <c r="D461" s="224"/>
      <c r="E461" s="197"/>
      <c r="F461" s="102">
        <v>2014</v>
      </c>
      <c r="G461" s="3">
        <f t="shared" si="165"/>
        <v>243616</v>
      </c>
      <c r="H461" s="3">
        <f t="shared" si="165"/>
        <v>15570</v>
      </c>
      <c r="I461" s="3">
        <f t="shared" si="165"/>
        <v>104300</v>
      </c>
      <c r="J461" s="3">
        <f t="shared" si="165"/>
        <v>12251</v>
      </c>
      <c r="K461" s="3">
        <f t="shared" si="165"/>
        <v>12516</v>
      </c>
      <c r="L461" s="3">
        <f t="shared" si="165"/>
        <v>2219</v>
      </c>
      <c r="M461" s="3">
        <f t="shared" si="165"/>
        <v>126800</v>
      </c>
      <c r="N461" s="3">
        <f t="shared" si="165"/>
        <v>1100</v>
      </c>
      <c r="O461" s="9"/>
    </row>
    <row r="462" spans="1:15" ht="30" customHeight="1">
      <c r="A462" s="197"/>
      <c r="B462" s="222"/>
      <c r="C462" s="223"/>
      <c r="D462" s="224"/>
      <c r="E462" s="197"/>
      <c r="F462" s="102">
        <v>2015</v>
      </c>
      <c r="G462" s="3">
        <f t="shared" si="165"/>
        <v>220600</v>
      </c>
      <c r="H462" s="3">
        <f t="shared" si="165"/>
        <v>359</v>
      </c>
      <c r="I462" s="3">
        <f t="shared" si="165"/>
        <v>107460</v>
      </c>
      <c r="J462" s="3">
        <f t="shared" si="165"/>
        <v>0</v>
      </c>
      <c r="K462" s="3">
        <f t="shared" si="165"/>
        <v>13140</v>
      </c>
      <c r="L462" s="3">
        <f t="shared" si="165"/>
        <v>359</v>
      </c>
      <c r="M462" s="3">
        <f t="shared" si="165"/>
        <v>100000</v>
      </c>
      <c r="N462" s="3">
        <f t="shared" si="165"/>
        <v>0</v>
      </c>
      <c r="O462" s="9"/>
    </row>
    <row r="463" spans="1:15" ht="30" customHeight="1">
      <c r="A463" s="198"/>
      <c r="B463" s="225"/>
      <c r="C463" s="226"/>
      <c r="D463" s="227"/>
      <c r="E463" s="198"/>
      <c r="F463" s="150">
        <v>2016</v>
      </c>
      <c r="G463" s="3">
        <f t="shared" si="165"/>
        <v>228650</v>
      </c>
      <c r="H463" s="3">
        <f t="shared" si="165"/>
        <v>18650</v>
      </c>
      <c r="I463" s="3">
        <f t="shared" si="165"/>
        <v>106200</v>
      </c>
      <c r="J463" s="3">
        <f t="shared" si="165"/>
        <v>16200</v>
      </c>
      <c r="K463" s="3">
        <f t="shared" si="165"/>
        <v>12450</v>
      </c>
      <c r="L463" s="3">
        <f t="shared" si="165"/>
        <v>2450</v>
      </c>
      <c r="M463" s="3">
        <f t="shared" si="165"/>
        <v>110000</v>
      </c>
      <c r="N463" s="3">
        <f t="shared" si="165"/>
        <v>0</v>
      </c>
      <c r="O463" s="9"/>
    </row>
    <row r="464" spans="1:15" ht="32.25" customHeight="1" thickBot="1">
      <c r="A464" s="294" t="s">
        <v>307</v>
      </c>
      <c r="B464" s="295"/>
      <c r="C464" s="295"/>
      <c r="D464" s="295"/>
      <c r="E464" s="295"/>
      <c r="F464" s="295"/>
      <c r="G464" s="295"/>
      <c r="H464" s="295"/>
      <c r="I464" s="295"/>
      <c r="J464" s="295"/>
      <c r="K464" s="295"/>
      <c r="L464" s="295"/>
      <c r="M464" s="295"/>
      <c r="N464" s="295"/>
      <c r="O464" s="295"/>
    </row>
    <row r="465" spans="1:20" ht="33" customHeight="1">
      <c r="A465" s="296" t="s">
        <v>308</v>
      </c>
      <c r="B465" s="297"/>
      <c r="C465" s="297"/>
      <c r="D465" s="297"/>
      <c r="E465" s="297"/>
      <c r="F465" s="297"/>
      <c r="G465" s="297"/>
      <c r="H465" s="297"/>
      <c r="I465" s="297"/>
      <c r="J465" s="297"/>
      <c r="K465" s="297"/>
      <c r="L465" s="297"/>
      <c r="M465" s="297"/>
      <c r="N465" s="297"/>
      <c r="O465" s="297"/>
    </row>
    <row r="466" spans="1:20" ht="37.5" customHeight="1">
      <c r="A466" s="195" t="s">
        <v>309</v>
      </c>
      <c r="B466" s="208" t="s">
        <v>45</v>
      </c>
      <c r="C466" s="213"/>
      <c r="D466" s="214"/>
      <c r="E466" s="195" t="s">
        <v>217</v>
      </c>
      <c r="F466" s="69" t="s">
        <v>323</v>
      </c>
      <c r="G466" s="48">
        <f>SUM(G467:G470)</f>
        <v>157756</v>
      </c>
      <c r="H466" s="48">
        <f t="shared" ref="H466:N466" si="166">SUM(H467:H470)</f>
        <v>7528</v>
      </c>
      <c r="I466" s="48">
        <f t="shared" si="166"/>
        <v>139740</v>
      </c>
      <c r="J466" s="48">
        <f t="shared" si="166"/>
        <v>1600</v>
      </c>
      <c r="K466" s="48">
        <f t="shared" si="166"/>
        <v>14360</v>
      </c>
      <c r="L466" s="48">
        <f t="shared" si="166"/>
        <v>1200</v>
      </c>
      <c r="M466" s="48">
        <f t="shared" si="166"/>
        <v>3656</v>
      </c>
      <c r="N466" s="48">
        <f t="shared" si="166"/>
        <v>4728</v>
      </c>
      <c r="O466" s="7"/>
    </row>
    <row r="467" spans="1:20" ht="359.25" customHeight="1">
      <c r="A467" s="196"/>
      <c r="B467" s="219"/>
      <c r="C467" s="220"/>
      <c r="D467" s="221"/>
      <c r="E467" s="196"/>
      <c r="F467" s="75">
        <v>2013</v>
      </c>
      <c r="G467" s="48">
        <f t="shared" ref="G467:H470" si="167">I467+K467+M467</f>
        <v>1106</v>
      </c>
      <c r="H467" s="48">
        <f t="shared" si="167"/>
        <v>1118</v>
      </c>
      <c r="I467" s="48">
        <v>0</v>
      </c>
      <c r="J467" s="48">
        <v>0</v>
      </c>
      <c r="K467" s="48">
        <v>0</v>
      </c>
      <c r="L467" s="48">
        <v>0</v>
      </c>
      <c r="M467" s="48">
        <v>1106</v>
      </c>
      <c r="N467" s="48">
        <v>1118</v>
      </c>
      <c r="O467" s="20" t="s">
        <v>352</v>
      </c>
    </row>
    <row r="468" spans="1:20" ht="360.75" customHeight="1">
      <c r="A468" s="196"/>
      <c r="B468" s="219"/>
      <c r="C468" s="220"/>
      <c r="D468" s="221"/>
      <c r="E468" s="196"/>
      <c r="F468" s="75">
        <v>2014</v>
      </c>
      <c r="G468" s="48">
        <f t="shared" si="167"/>
        <v>49600</v>
      </c>
      <c r="H468" s="48">
        <f t="shared" si="167"/>
        <v>4000</v>
      </c>
      <c r="I468" s="48">
        <v>48750</v>
      </c>
      <c r="J468" s="48">
        <v>1600</v>
      </c>
      <c r="K468" s="48"/>
      <c r="L468" s="48">
        <v>200</v>
      </c>
      <c r="M468" s="48">
        <v>850</v>
      </c>
      <c r="N468" s="30">
        <v>2200</v>
      </c>
      <c r="O468" s="17" t="s">
        <v>411</v>
      </c>
      <c r="T468" s="2"/>
    </row>
    <row r="469" spans="1:20" ht="114.75" customHeight="1">
      <c r="A469" s="197"/>
      <c r="B469" s="222"/>
      <c r="C469" s="223"/>
      <c r="D469" s="224"/>
      <c r="E469" s="197"/>
      <c r="F469" s="75">
        <v>2015</v>
      </c>
      <c r="G469" s="48">
        <f t="shared" si="167"/>
        <v>70250</v>
      </c>
      <c r="H469" s="48">
        <f t="shared" si="167"/>
        <v>1850</v>
      </c>
      <c r="I469" s="48">
        <v>60600</v>
      </c>
      <c r="J469" s="48">
        <v>0</v>
      </c>
      <c r="K469" s="48">
        <v>8800</v>
      </c>
      <c r="L469" s="48">
        <v>1000</v>
      </c>
      <c r="M469" s="48">
        <v>850</v>
      </c>
      <c r="N469" s="48">
        <v>850</v>
      </c>
      <c r="O469" s="19" t="s">
        <v>795</v>
      </c>
      <c r="T469" s="2"/>
    </row>
    <row r="470" spans="1:20" ht="83.25" customHeight="1">
      <c r="A470" s="198"/>
      <c r="B470" s="225"/>
      <c r="C470" s="226"/>
      <c r="D470" s="227"/>
      <c r="E470" s="198"/>
      <c r="F470" s="146">
        <v>2016</v>
      </c>
      <c r="G470" s="48">
        <f t="shared" si="167"/>
        <v>36800</v>
      </c>
      <c r="H470" s="48">
        <f t="shared" si="167"/>
        <v>560</v>
      </c>
      <c r="I470" s="48">
        <v>30390</v>
      </c>
      <c r="J470" s="48">
        <v>0</v>
      </c>
      <c r="K470" s="48">
        <v>5560</v>
      </c>
      <c r="L470" s="48">
        <v>0</v>
      </c>
      <c r="M470" s="48">
        <v>850</v>
      </c>
      <c r="N470" s="48">
        <v>560</v>
      </c>
      <c r="O470" s="19" t="s">
        <v>796</v>
      </c>
      <c r="T470" s="2"/>
    </row>
    <row r="471" spans="1:20" ht="27.75" customHeight="1">
      <c r="A471" s="195" t="s">
        <v>310</v>
      </c>
      <c r="B471" s="208" t="s">
        <v>311</v>
      </c>
      <c r="C471" s="213"/>
      <c r="D471" s="214"/>
      <c r="E471" s="195" t="s">
        <v>217</v>
      </c>
      <c r="F471" s="75" t="s">
        <v>323</v>
      </c>
      <c r="G471" s="48">
        <f>SUM(G472:G475)</f>
        <v>32600</v>
      </c>
      <c r="H471" s="48">
        <f t="shared" ref="H471:N471" si="168">SUM(H472:H475)</f>
        <v>10200</v>
      </c>
      <c r="I471" s="48">
        <f t="shared" si="168"/>
        <v>0</v>
      </c>
      <c r="J471" s="48">
        <f t="shared" si="168"/>
        <v>0</v>
      </c>
      <c r="K471" s="48">
        <f t="shared" si="168"/>
        <v>2400</v>
      </c>
      <c r="L471" s="48">
        <f t="shared" si="168"/>
        <v>1000</v>
      </c>
      <c r="M471" s="48">
        <f t="shared" si="168"/>
        <v>30200</v>
      </c>
      <c r="N471" s="48">
        <f t="shared" si="168"/>
        <v>14400</v>
      </c>
      <c r="O471" s="48"/>
    </row>
    <row r="472" spans="1:20" ht="27.75" customHeight="1">
      <c r="A472" s="196"/>
      <c r="B472" s="219"/>
      <c r="C472" s="220"/>
      <c r="D472" s="221"/>
      <c r="E472" s="196"/>
      <c r="F472" s="75">
        <v>2013</v>
      </c>
      <c r="G472" s="48">
        <f t="shared" ref="G472:N473" si="169">G477+G482+G487</f>
        <v>7600</v>
      </c>
      <c r="H472" s="48">
        <f t="shared" si="169"/>
        <v>7600</v>
      </c>
      <c r="I472" s="48">
        <f t="shared" si="169"/>
        <v>0</v>
      </c>
      <c r="J472" s="48">
        <f t="shared" si="169"/>
        <v>0</v>
      </c>
      <c r="K472" s="48">
        <f t="shared" si="169"/>
        <v>0</v>
      </c>
      <c r="L472" s="48">
        <f t="shared" si="169"/>
        <v>0</v>
      </c>
      <c r="M472" s="48">
        <f t="shared" si="169"/>
        <v>7600</v>
      </c>
      <c r="N472" s="48">
        <f t="shared" si="169"/>
        <v>7600</v>
      </c>
      <c r="O472" s="48"/>
    </row>
    <row r="473" spans="1:20" ht="24.75" customHeight="1">
      <c r="A473" s="196"/>
      <c r="B473" s="219"/>
      <c r="C473" s="220"/>
      <c r="D473" s="221"/>
      <c r="E473" s="196"/>
      <c r="F473" s="75">
        <v>2014</v>
      </c>
      <c r="G473" s="48">
        <f t="shared" si="169"/>
        <v>0</v>
      </c>
      <c r="H473" s="48">
        <f t="shared" si="169"/>
        <v>0</v>
      </c>
      <c r="I473" s="48">
        <f t="shared" si="169"/>
        <v>0</v>
      </c>
      <c r="J473" s="48">
        <f t="shared" si="169"/>
        <v>0</v>
      </c>
      <c r="K473" s="48">
        <f t="shared" si="169"/>
        <v>0</v>
      </c>
      <c r="L473" s="48">
        <f t="shared" si="169"/>
        <v>0</v>
      </c>
      <c r="M473" s="48">
        <f t="shared" si="169"/>
        <v>0</v>
      </c>
      <c r="N473" s="48">
        <f t="shared" si="169"/>
        <v>0</v>
      </c>
      <c r="O473" s="48"/>
    </row>
    <row r="474" spans="1:20" ht="211.5" customHeight="1">
      <c r="A474" s="197"/>
      <c r="B474" s="222"/>
      <c r="C474" s="223"/>
      <c r="D474" s="224"/>
      <c r="E474" s="197"/>
      <c r="F474" s="75">
        <v>2015</v>
      </c>
      <c r="G474" s="48">
        <f>G479+G484+G489</f>
        <v>25000</v>
      </c>
      <c r="H474" s="48">
        <f>H479+H484+H489</f>
        <v>2600</v>
      </c>
      <c r="I474" s="48">
        <f>I479+I484+I489</f>
        <v>0</v>
      </c>
      <c r="J474" s="48">
        <f>J479+J484+J489</f>
        <v>0</v>
      </c>
      <c r="K474" s="48">
        <f>K479+K484+K489</f>
        <v>2400</v>
      </c>
      <c r="L474" s="48">
        <v>1000</v>
      </c>
      <c r="M474" s="48">
        <f>M479+M484+M489</f>
        <v>22600</v>
      </c>
      <c r="N474" s="48">
        <v>6800</v>
      </c>
      <c r="O474" s="19" t="s">
        <v>797</v>
      </c>
    </row>
    <row r="475" spans="1:20" ht="42.75" customHeight="1">
      <c r="A475" s="198"/>
      <c r="B475" s="225"/>
      <c r="C475" s="226"/>
      <c r="D475" s="227"/>
      <c r="E475" s="198"/>
      <c r="F475" s="146">
        <v>2016</v>
      </c>
      <c r="G475" s="48">
        <f>G480+G485+G490</f>
        <v>0</v>
      </c>
      <c r="H475" s="48">
        <f>H480+H485+H490</f>
        <v>0</v>
      </c>
      <c r="I475" s="48">
        <v>0</v>
      </c>
      <c r="J475" s="48">
        <v>0</v>
      </c>
      <c r="K475" s="48">
        <v>0</v>
      </c>
      <c r="L475" s="48">
        <v>0</v>
      </c>
      <c r="M475" s="48">
        <v>0</v>
      </c>
      <c r="N475" s="48">
        <v>0</v>
      </c>
      <c r="O475" s="19" t="s">
        <v>771</v>
      </c>
    </row>
    <row r="476" spans="1:20" ht="28.5" customHeight="1">
      <c r="A476" s="195" t="s">
        <v>312</v>
      </c>
      <c r="B476" s="208" t="s">
        <v>313</v>
      </c>
      <c r="C476" s="213"/>
      <c r="D476" s="214"/>
      <c r="E476" s="195" t="s">
        <v>314</v>
      </c>
      <c r="F476" s="75" t="s">
        <v>323</v>
      </c>
      <c r="G476" s="48">
        <f>SUM(G477:G480)</f>
        <v>7600</v>
      </c>
      <c r="H476" s="48">
        <f t="shared" ref="H476:N476" si="170">SUM(H477:H480)</f>
        <v>7600</v>
      </c>
      <c r="I476" s="48">
        <f t="shared" si="170"/>
        <v>0</v>
      </c>
      <c r="J476" s="48">
        <f t="shared" si="170"/>
        <v>0</v>
      </c>
      <c r="K476" s="48">
        <f t="shared" si="170"/>
        <v>0</v>
      </c>
      <c r="L476" s="48">
        <f t="shared" si="170"/>
        <v>0</v>
      </c>
      <c r="M476" s="48">
        <f t="shared" si="170"/>
        <v>7600</v>
      </c>
      <c r="N476" s="48">
        <f t="shared" si="170"/>
        <v>7600</v>
      </c>
      <c r="O476" s="48"/>
    </row>
    <row r="477" spans="1:20" ht="258.75" customHeight="1">
      <c r="A477" s="196"/>
      <c r="B477" s="219"/>
      <c r="C477" s="220"/>
      <c r="D477" s="221"/>
      <c r="E477" s="196"/>
      <c r="F477" s="75">
        <v>2013</v>
      </c>
      <c r="G477" s="48">
        <f t="shared" ref="G477:H480" si="171">I477+K477+M477</f>
        <v>7600</v>
      </c>
      <c r="H477" s="48">
        <f t="shared" si="171"/>
        <v>7600</v>
      </c>
      <c r="I477" s="48">
        <v>0</v>
      </c>
      <c r="J477" s="48">
        <v>0</v>
      </c>
      <c r="K477" s="48">
        <v>0</v>
      </c>
      <c r="L477" s="48">
        <v>0</v>
      </c>
      <c r="M477" s="48">
        <v>7600</v>
      </c>
      <c r="N477" s="48">
        <v>7600</v>
      </c>
      <c r="O477" s="20" t="s">
        <v>353</v>
      </c>
    </row>
    <row r="478" spans="1:20" ht="29.25" customHeight="1">
      <c r="A478" s="196"/>
      <c r="B478" s="219"/>
      <c r="C478" s="220"/>
      <c r="D478" s="221"/>
      <c r="E478" s="196"/>
      <c r="F478" s="75">
        <v>2014</v>
      </c>
      <c r="G478" s="48">
        <f t="shared" si="171"/>
        <v>0</v>
      </c>
      <c r="H478" s="48">
        <f t="shared" si="171"/>
        <v>0</v>
      </c>
      <c r="I478" s="48">
        <v>0</v>
      </c>
      <c r="J478" s="48">
        <v>0</v>
      </c>
      <c r="K478" s="48">
        <v>0</v>
      </c>
      <c r="L478" s="48">
        <v>0</v>
      </c>
      <c r="M478" s="48">
        <v>0</v>
      </c>
      <c r="N478" s="48">
        <v>0</v>
      </c>
      <c r="O478" s="48"/>
    </row>
    <row r="479" spans="1:20" ht="26.25" customHeight="1">
      <c r="A479" s="197"/>
      <c r="B479" s="222"/>
      <c r="C479" s="223"/>
      <c r="D479" s="224"/>
      <c r="E479" s="197"/>
      <c r="F479" s="75">
        <v>2015</v>
      </c>
      <c r="G479" s="48">
        <f t="shared" si="171"/>
        <v>0</v>
      </c>
      <c r="H479" s="48">
        <f t="shared" si="171"/>
        <v>0</v>
      </c>
      <c r="I479" s="48">
        <v>0</v>
      </c>
      <c r="J479" s="48">
        <v>0</v>
      </c>
      <c r="K479" s="48">
        <v>0</v>
      </c>
      <c r="L479" s="48">
        <v>0</v>
      </c>
      <c r="M479" s="48">
        <v>0</v>
      </c>
      <c r="N479" s="48">
        <v>0</v>
      </c>
      <c r="O479" s="48"/>
    </row>
    <row r="480" spans="1:20" ht="26.25" customHeight="1">
      <c r="A480" s="198"/>
      <c r="B480" s="225"/>
      <c r="C480" s="226"/>
      <c r="D480" s="227"/>
      <c r="E480" s="198"/>
      <c r="F480" s="146">
        <v>2016</v>
      </c>
      <c r="G480" s="48">
        <f t="shared" si="171"/>
        <v>0</v>
      </c>
      <c r="H480" s="48">
        <f t="shared" si="171"/>
        <v>0</v>
      </c>
      <c r="I480" s="48">
        <v>0</v>
      </c>
      <c r="J480" s="48">
        <v>0</v>
      </c>
      <c r="K480" s="48">
        <v>0</v>
      </c>
      <c r="L480" s="48">
        <v>0</v>
      </c>
      <c r="M480" s="48">
        <v>0</v>
      </c>
      <c r="N480" s="48">
        <v>0</v>
      </c>
      <c r="O480" s="48"/>
    </row>
    <row r="481" spans="1:15" ht="32.25" customHeight="1">
      <c r="A481" s="195" t="s">
        <v>565</v>
      </c>
      <c r="B481" s="208" t="s">
        <v>566</v>
      </c>
      <c r="C481" s="213"/>
      <c r="D481" s="214"/>
      <c r="E481" s="282" t="s">
        <v>567</v>
      </c>
      <c r="F481" s="75" t="s">
        <v>323</v>
      </c>
      <c r="G481" s="48">
        <f>SUM(G482:G485)</f>
        <v>3100</v>
      </c>
      <c r="H481" s="48">
        <f t="shared" ref="H481:N481" si="172">SUM(H482:H485)</f>
        <v>2600</v>
      </c>
      <c r="I481" s="48">
        <f t="shared" si="172"/>
        <v>0</v>
      </c>
      <c r="J481" s="48">
        <f t="shared" si="172"/>
        <v>0</v>
      </c>
      <c r="K481" s="48">
        <f t="shared" si="172"/>
        <v>0</v>
      </c>
      <c r="L481" s="48">
        <f t="shared" si="172"/>
        <v>0</v>
      </c>
      <c r="M481" s="48">
        <f t="shared" si="172"/>
        <v>3100</v>
      </c>
      <c r="N481" s="48">
        <f t="shared" si="172"/>
        <v>2600</v>
      </c>
      <c r="O481" s="48"/>
    </row>
    <row r="482" spans="1:15" ht="30" customHeight="1">
      <c r="A482" s="196"/>
      <c r="B482" s="219"/>
      <c r="C482" s="220"/>
      <c r="D482" s="221"/>
      <c r="E482" s="283"/>
      <c r="F482" s="75">
        <v>2013</v>
      </c>
      <c r="G482" s="48">
        <f t="shared" ref="G482:H485" si="173">I482+K482+M482</f>
        <v>0</v>
      </c>
      <c r="H482" s="48">
        <f t="shared" si="173"/>
        <v>0</v>
      </c>
      <c r="I482" s="48">
        <v>0</v>
      </c>
      <c r="J482" s="48">
        <v>0</v>
      </c>
      <c r="K482" s="48">
        <v>0</v>
      </c>
      <c r="L482" s="48">
        <v>0</v>
      </c>
      <c r="M482" s="48">
        <v>0</v>
      </c>
      <c r="N482" s="48">
        <v>0</v>
      </c>
      <c r="O482" s="48"/>
    </row>
    <row r="483" spans="1:15" ht="36" customHeight="1">
      <c r="A483" s="196"/>
      <c r="B483" s="219"/>
      <c r="C483" s="220"/>
      <c r="D483" s="221"/>
      <c r="E483" s="283"/>
      <c r="F483" s="75">
        <v>2014</v>
      </c>
      <c r="G483" s="48">
        <f t="shared" si="173"/>
        <v>0</v>
      </c>
      <c r="H483" s="48">
        <f t="shared" si="173"/>
        <v>0</v>
      </c>
      <c r="I483" s="48">
        <v>0</v>
      </c>
      <c r="J483" s="48">
        <v>0</v>
      </c>
      <c r="K483" s="48">
        <v>0</v>
      </c>
      <c r="L483" s="48">
        <v>0</v>
      </c>
      <c r="M483" s="48">
        <v>0</v>
      </c>
      <c r="N483" s="48">
        <v>0</v>
      </c>
      <c r="O483" s="48"/>
    </row>
    <row r="484" spans="1:15" ht="198.75" customHeight="1">
      <c r="A484" s="197"/>
      <c r="B484" s="222"/>
      <c r="C484" s="223"/>
      <c r="D484" s="224"/>
      <c r="E484" s="284"/>
      <c r="F484" s="75">
        <v>2015</v>
      </c>
      <c r="G484" s="48">
        <f t="shared" si="173"/>
        <v>3100</v>
      </c>
      <c r="H484" s="48">
        <f t="shared" si="173"/>
        <v>2600</v>
      </c>
      <c r="I484" s="48">
        <v>0</v>
      </c>
      <c r="J484" s="48">
        <v>0</v>
      </c>
      <c r="K484" s="48">
        <v>0</v>
      </c>
      <c r="L484" s="48">
        <v>0</v>
      </c>
      <c r="M484" s="48">
        <v>3100</v>
      </c>
      <c r="N484" s="48">
        <v>2600</v>
      </c>
      <c r="O484" s="19" t="s">
        <v>798</v>
      </c>
    </row>
    <row r="485" spans="1:15" ht="26.25" customHeight="1">
      <c r="A485" s="198"/>
      <c r="B485" s="225"/>
      <c r="C485" s="226"/>
      <c r="D485" s="227"/>
      <c r="E485" s="285"/>
      <c r="F485" s="146">
        <v>2016</v>
      </c>
      <c r="G485" s="48">
        <f t="shared" si="173"/>
        <v>0</v>
      </c>
      <c r="H485" s="48">
        <f t="shared" si="173"/>
        <v>0</v>
      </c>
      <c r="I485" s="48">
        <v>0</v>
      </c>
      <c r="J485" s="48">
        <v>0</v>
      </c>
      <c r="K485" s="48">
        <v>0</v>
      </c>
      <c r="L485" s="48">
        <v>0</v>
      </c>
      <c r="M485" s="48">
        <v>0</v>
      </c>
      <c r="N485" s="48">
        <v>0</v>
      </c>
      <c r="O485" s="19" t="s">
        <v>772</v>
      </c>
    </row>
    <row r="486" spans="1:15" ht="29.25" customHeight="1">
      <c r="A486" s="195" t="s">
        <v>568</v>
      </c>
      <c r="B486" s="208" t="s">
        <v>569</v>
      </c>
      <c r="C486" s="213"/>
      <c r="D486" s="214"/>
      <c r="E486" s="248"/>
      <c r="F486" s="75" t="s">
        <v>323</v>
      </c>
      <c r="G486" s="48">
        <f>SUM(G487:G490)</f>
        <v>21900</v>
      </c>
      <c r="H486" s="48">
        <f t="shared" ref="H486:N486" si="174">SUM(H487:H490)</f>
        <v>0</v>
      </c>
      <c r="I486" s="48">
        <f t="shared" si="174"/>
        <v>0</v>
      </c>
      <c r="J486" s="48">
        <f t="shared" si="174"/>
        <v>0</v>
      </c>
      <c r="K486" s="48">
        <f t="shared" si="174"/>
        <v>2400</v>
      </c>
      <c r="L486" s="48">
        <f t="shared" si="174"/>
        <v>0</v>
      </c>
      <c r="M486" s="48">
        <f t="shared" si="174"/>
        <v>19500</v>
      </c>
      <c r="N486" s="48">
        <f t="shared" si="174"/>
        <v>0</v>
      </c>
      <c r="O486" s="48"/>
    </row>
    <row r="487" spans="1:15" ht="26.25" customHeight="1">
      <c r="A487" s="196"/>
      <c r="B487" s="219"/>
      <c r="C487" s="220"/>
      <c r="D487" s="221"/>
      <c r="E487" s="197"/>
      <c r="F487" s="75">
        <v>2013</v>
      </c>
      <c r="G487" s="48">
        <f t="shared" ref="G487:H490" si="175">I487+K487+M487</f>
        <v>0</v>
      </c>
      <c r="H487" s="48">
        <f t="shared" si="175"/>
        <v>0</v>
      </c>
      <c r="I487" s="48">
        <v>0</v>
      </c>
      <c r="J487" s="48">
        <v>0</v>
      </c>
      <c r="K487" s="48">
        <v>0</v>
      </c>
      <c r="L487" s="48">
        <v>0</v>
      </c>
      <c r="M487" s="48">
        <v>0</v>
      </c>
      <c r="N487" s="48">
        <v>0</v>
      </c>
      <c r="O487" s="48"/>
    </row>
    <row r="488" spans="1:15" ht="42.75" customHeight="1">
      <c r="A488" s="196"/>
      <c r="B488" s="219"/>
      <c r="C488" s="220"/>
      <c r="D488" s="221"/>
      <c r="E488" s="197"/>
      <c r="F488" s="75">
        <v>2014</v>
      </c>
      <c r="G488" s="48">
        <f t="shared" si="175"/>
        <v>0</v>
      </c>
      <c r="H488" s="48">
        <f t="shared" si="175"/>
        <v>0</v>
      </c>
      <c r="I488" s="48">
        <v>0</v>
      </c>
      <c r="J488" s="48">
        <v>0</v>
      </c>
      <c r="K488" s="48">
        <v>0</v>
      </c>
      <c r="L488" s="48">
        <v>0</v>
      </c>
      <c r="M488" s="48">
        <v>0</v>
      </c>
      <c r="N488" s="48">
        <v>0</v>
      </c>
      <c r="O488" s="48"/>
    </row>
    <row r="489" spans="1:15" ht="63.75" customHeight="1">
      <c r="A489" s="197"/>
      <c r="B489" s="222"/>
      <c r="C489" s="223"/>
      <c r="D489" s="224"/>
      <c r="E489" s="197"/>
      <c r="F489" s="75">
        <v>2015</v>
      </c>
      <c r="G489" s="48">
        <f t="shared" si="175"/>
        <v>21900</v>
      </c>
      <c r="H489" s="48">
        <f t="shared" si="175"/>
        <v>0</v>
      </c>
      <c r="I489" s="48">
        <v>0</v>
      </c>
      <c r="J489" s="48">
        <v>0</v>
      </c>
      <c r="K489" s="48">
        <v>2400</v>
      </c>
      <c r="L489" s="48">
        <v>0</v>
      </c>
      <c r="M489" s="48">
        <v>19500</v>
      </c>
      <c r="N489" s="48">
        <v>0</v>
      </c>
      <c r="O489" s="20" t="s">
        <v>631</v>
      </c>
    </row>
    <row r="490" spans="1:15" ht="69" customHeight="1">
      <c r="A490" s="198"/>
      <c r="B490" s="225"/>
      <c r="C490" s="226"/>
      <c r="D490" s="227"/>
      <c r="E490" s="198"/>
      <c r="F490" s="146">
        <v>2016</v>
      </c>
      <c r="G490" s="48">
        <f t="shared" si="175"/>
        <v>0</v>
      </c>
      <c r="H490" s="48">
        <f t="shared" si="175"/>
        <v>0</v>
      </c>
      <c r="I490" s="48">
        <v>0</v>
      </c>
      <c r="J490" s="48">
        <v>0</v>
      </c>
      <c r="K490" s="48">
        <v>0</v>
      </c>
      <c r="L490" s="48">
        <v>0</v>
      </c>
      <c r="M490" s="48">
        <v>0</v>
      </c>
      <c r="N490" s="48">
        <v>0</v>
      </c>
      <c r="O490" s="20" t="s">
        <v>773</v>
      </c>
    </row>
    <row r="491" spans="1:15" ht="29.25" customHeight="1">
      <c r="A491" s="278"/>
      <c r="B491" s="274" t="s">
        <v>47</v>
      </c>
      <c r="C491" s="279"/>
      <c r="D491" s="279"/>
      <c r="E491" s="278"/>
      <c r="F491" s="102" t="s">
        <v>323</v>
      </c>
      <c r="G491" s="3">
        <f>SUM(G492:G495)</f>
        <v>190356</v>
      </c>
      <c r="H491" s="3">
        <f t="shared" ref="H491:N491" si="176">SUM(H492:H495)</f>
        <v>17728</v>
      </c>
      <c r="I491" s="3">
        <f t="shared" si="176"/>
        <v>139740</v>
      </c>
      <c r="J491" s="3">
        <f t="shared" si="176"/>
        <v>1600</v>
      </c>
      <c r="K491" s="3">
        <f t="shared" si="176"/>
        <v>16760</v>
      </c>
      <c r="L491" s="3">
        <f t="shared" si="176"/>
        <v>2200</v>
      </c>
      <c r="M491" s="3">
        <f t="shared" si="176"/>
        <v>33856</v>
      </c>
      <c r="N491" s="3">
        <f t="shared" si="176"/>
        <v>19128</v>
      </c>
      <c r="O491" s="48"/>
    </row>
    <row r="492" spans="1:15" ht="25.5" customHeight="1">
      <c r="A492" s="278"/>
      <c r="B492" s="279"/>
      <c r="C492" s="279"/>
      <c r="D492" s="279"/>
      <c r="E492" s="278"/>
      <c r="F492" s="102">
        <v>2013</v>
      </c>
      <c r="G492" s="3">
        <f t="shared" ref="G492:N495" si="177">G467+G472</f>
        <v>8706</v>
      </c>
      <c r="H492" s="3">
        <f t="shared" si="177"/>
        <v>8718</v>
      </c>
      <c r="I492" s="3">
        <f t="shared" si="177"/>
        <v>0</v>
      </c>
      <c r="J492" s="3">
        <f t="shared" si="177"/>
        <v>0</v>
      </c>
      <c r="K492" s="3">
        <f t="shared" si="177"/>
        <v>0</v>
      </c>
      <c r="L492" s="3">
        <f t="shared" si="177"/>
        <v>0</v>
      </c>
      <c r="M492" s="3">
        <f t="shared" si="177"/>
        <v>8706</v>
      </c>
      <c r="N492" s="3">
        <f t="shared" si="177"/>
        <v>8718</v>
      </c>
      <c r="O492" s="3"/>
    </row>
    <row r="493" spans="1:15" ht="25.5" customHeight="1">
      <c r="A493" s="278"/>
      <c r="B493" s="279"/>
      <c r="C493" s="279"/>
      <c r="D493" s="279"/>
      <c r="E493" s="278"/>
      <c r="F493" s="102">
        <v>2014</v>
      </c>
      <c r="G493" s="3">
        <f t="shared" si="177"/>
        <v>49600</v>
      </c>
      <c r="H493" s="3">
        <f t="shared" si="177"/>
        <v>4000</v>
      </c>
      <c r="I493" s="3">
        <f t="shared" si="177"/>
        <v>48750</v>
      </c>
      <c r="J493" s="3">
        <f t="shared" si="177"/>
        <v>1600</v>
      </c>
      <c r="K493" s="3">
        <f t="shared" si="177"/>
        <v>0</v>
      </c>
      <c r="L493" s="3">
        <f t="shared" si="177"/>
        <v>200</v>
      </c>
      <c r="M493" s="3">
        <f t="shared" si="177"/>
        <v>850</v>
      </c>
      <c r="N493" s="3">
        <f t="shared" si="177"/>
        <v>2200</v>
      </c>
      <c r="O493" s="3"/>
    </row>
    <row r="494" spans="1:15" ht="27" customHeight="1">
      <c r="A494" s="278"/>
      <c r="B494" s="279"/>
      <c r="C494" s="279"/>
      <c r="D494" s="279"/>
      <c r="E494" s="278"/>
      <c r="F494" s="102">
        <v>2015</v>
      </c>
      <c r="G494" s="3">
        <f t="shared" si="177"/>
        <v>95250</v>
      </c>
      <c r="H494" s="3">
        <f t="shared" si="177"/>
        <v>4450</v>
      </c>
      <c r="I494" s="3">
        <f t="shared" si="177"/>
        <v>60600</v>
      </c>
      <c r="J494" s="3">
        <f t="shared" si="177"/>
        <v>0</v>
      </c>
      <c r="K494" s="3">
        <f t="shared" si="177"/>
        <v>11200</v>
      </c>
      <c r="L494" s="3">
        <f t="shared" si="177"/>
        <v>2000</v>
      </c>
      <c r="M494" s="3">
        <f t="shared" si="177"/>
        <v>23450</v>
      </c>
      <c r="N494" s="3">
        <f t="shared" si="177"/>
        <v>7650</v>
      </c>
      <c r="O494" s="3"/>
    </row>
    <row r="495" spans="1:15" ht="27" customHeight="1">
      <c r="A495" s="271"/>
      <c r="B495" s="275"/>
      <c r="C495" s="275"/>
      <c r="D495" s="275"/>
      <c r="E495" s="271"/>
      <c r="F495" s="147">
        <v>2016</v>
      </c>
      <c r="G495" s="3">
        <f t="shared" si="177"/>
        <v>36800</v>
      </c>
      <c r="H495" s="3">
        <f t="shared" si="177"/>
        <v>560</v>
      </c>
      <c r="I495" s="3">
        <f t="shared" si="177"/>
        <v>30390</v>
      </c>
      <c r="J495" s="3">
        <f t="shared" si="177"/>
        <v>0</v>
      </c>
      <c r="K495" s="3">
        <f t="shared" si="177"/>
        <v>5560</v>
      </c>
      <c r="L495" s="3">
        <f t="shared" si="177"/>
        <v>0</v>
      </c>
      <c r="M495" s="3">
        <f t="shared" si="177"/>
        <v>850</v>
      </c>
      <c r="N495" s="3">
        <f t="shared" si="177"/>
        <v>560</v>
      </c>
      <c r="O495" s="3"/>
    </row>
    <row r="496" spans="1:15" ht="30.75" customHeight="1">
      <c r="A496" s="280" t="s">
        <v>316</v>
      </c>
      <c r="B496" s="281"/>
      <c r="C496" s="281"/>
      <c r="D496" s="281"/>
      <c r="E496" s="281"/>
      <c r="F496" s="281"/>
      <c r="G496" s="281"/>
      <c r="H496" s="281"/>
      <c r="I496" s="281"/>
      <c r="J496" s="281"/>
      <c r="K496" s="281"/>
      <c r="L496" s="281"/>
      <c r="M496" s="281"/>
      <c r="N496" s="281"/>
      <c r="O496" s="281"/>
    </row>
    <row r="497" spans="1:15" ht="26.25" customHeight="1">
      <c r="A497" s="195" t="s">
        <v>317</v>
      </c>
      <c r="B497" s="208" t="s">
        <v>318</v>
      </c>
      <c r="C497" s="213"/>
      <c r="D497" s="214"/>
      <c r="E497" s="195" t="s">
        <v>217</v>
      </c>
      <c r="F497" s="75" t="s">
        <v>323</v>
      </c>
      <c r="G497" s="48">
        <f>SUM(G498:G501)</f>
        <v>50050</v>
      </c>
      <c r="H497" s="48">
        <f t="shared" ref="H497:N497" si="178">SUM(H498:H501)</f>
        <v>9063</v>
      </c>
      <c r="I497" s="48">
        <f t="shared" si="178"/>
        <v>0</v>
      </c>
      <c r="J497" s="48">
        <f t="shared" si="178"/>
        <v>5373</v>
      </c>
      <c r="K497" s="48">
        <f t="shared" si="178"/>
        <v>50050</v>
      </c>
      <c r="L497" s="48">
        <f t="shared" si="178"/>
        <v>3690</v>
      </c>
      <c r="M497" s="48">
        <f t="shared" si="178"/>
        <v>0</v>
      </c>
      <c r="N497" s="48">
        <f t="shared" si="178"/>
        <v>0</v>
      </c>
      <c r="O497" s="48"/>
    </row>
    <row r="498" spans="1:15" ht="313.5" customHeight="1">
      <c r="A498" s="196"/>
      <c r="B498" s="219"/>
      <c r="C498" s="220"/>
      <c r="D498" s="221"/>
      <c r="E498" s="196"/>
      <c r="F498" s="75">
        <v>2013</v>
      </c>
      <c r="G498" s="48">
        <f t="shared" ref="G498:H508" si="179">I498+K498+M498</f>
        <v>3000</v>
      </c>
      <c r="H498" s="7">
        <f t="shared" si="179"/>
        <v>3000</v>
      </c>
      <c r="I498" s="48">
        <v>0</v>
      </c>
      <c r="J498" s="48">
        <v>0</v>
      </c>
      <c r="K498" s="48">
        <v>3000</v>
      </c>
      <c r="L498" s="48">
        <v>3000</v>
      </c>
      <c r="M498" s="48">
        <v>0</v>
      </c>
      <c r="N498" s="48">
        <v>0</v>
      </c>
      <c r="O498" s="20" t="s">
        <v>354</v>
      </c>
    </row>
    <row r="499" spans="1:15" ht="260.25" customHeight="1">
      <c r="A499" s="196"/>
      <c r="B499" s="219"/>
      <c r="C499" s="220"/>
      <c r="D499" s="221"/>
      <c r="E499" s="196"/>
      <c r="F499" s="75">
        <v>2014</v>
      </c>
      <c r="G499" s="48">
        <f t="shared" si="179"/>
        <v>15450</v>
      </c>
      <c r="H499" s="7">
        <f t="shared" si="179"/>
        <v>4200</v>
      </c>
      <c r="I499" s="48">
        <v>0</v>
      </c>
      <c r="J499" s="48">
        <v>3700</v>
      </c>
      <c r="K499" s="48">
        <v>15450</v>
      </c>
      <c r="L499" s="48">
        <v>500</v>
      </c>
      <c r="M499" s="48">
        <v>0</v>
      </c>
      <c r="N499" s="48">
        <v>0</v>
      </c>
      <c r="O499" s="19" t="s">
        <v>451</v>
      </c>
    </row>
    <row r="500" spans="1:15" ht="156" customHeight="1">
      <c r="A500" s="197"/>
      <c r="B500" s="222"/>
      <c r="C500" s="223"/>
      <c r="D500" s="224"/>
      <c r="E500" s="197"/>
      <c r="F500" s="75">
        <v>2015</v>
      </c>
      <c r="G500" s="48">
        <f t="shared" si="179"/>
        <v>16650</v>
      </c>
      <c r="H500" s="7">
        <f t="shared" si="179"/>
        <v>1863</v>
      </c>
      <c r="I500" s="48">
        <v>0</v>
      </c>
      <c r="J500" s="48">
        <v>1673</v>
      </c>
      <c r="K500" s="48">
        <v>16650</v>
      </c>
      <c r="L500" s="48">
        <v>190</v>
      </c>
      <c r="M500" s="48">
        <v>0</v>
      </c>
      <c r="N500" s="48">
        <v>0</v>
      </c>
      <c r="O500" s="20" t="s">
        <v>799</v>
      </c>
    </row>
    <row r="501" spans="1:15" ht="60.75" customHeight="1">
      <c r="A501" s="198"/>
      <c r="B501" s="225"/>
      <c r="C501" s="226"/>
      <c r="D501" s="227"/>
      <c r="E501" s="198"/>
      <c r="F501" s="146">
        <v>2016</v>
      </c>
      <c r="G501" s="48">
        <f t="shared" si="179"/>
        <v>14950</v>
      </c>
      <c r="H501" s="7">
        <f t="shared" si="179"/>
        <v>0</v>
      </c>
      <c r="I501" s="48">
        <v>0</v>
      </c>
      <c r="J501" s="48">
        <v>0</v>
      </c>
      <c r="K501" s="48">
        <v>14950</v>
      </c>
      <c r="L501" s="48">
        <v>0</v>
      </c>
      <c r="M501" s="48">
        <v>0</v>
      </c>
      <c r="N501" s="48">
        <v>0</v>
      </c>
      <c r="O501" s="20" t="s">
        <v>774</v>
      </c>
    </row>
    <row r="502" spans="1:15" ht="30.75" customHeight="1">
      <c r="A502" s="195" t="s">
        <v>319</v>
      </c>
      <c r="B502" s="208" t="s">
        <v>320</v>
      </c>
      <c r="C502" s="213"/>
      <c r="D502" s="214"/>
      <c r="E502" s="195" t="s">
        <v>217</v>
      </c>
      <c r="F502" s="75" t="s">
        <v>323</v>
      </c>
      <c r="G502" s="48">
        <f t="shared" ref="G502:N502" si="180">SUM(G503:G505)</f>
        <v>4400</v>
      </c>
      <c r="H502" s="48">
        <f t="shared" si="180"/>
        <v>567</v>
      </c>
      <c r="I502" s="48">
        <f t="shared" si="180"/>
        <v>3800</v>
      </c>
      <c r="J502" s="48">
        <f t="shared" si="180"/>
        <v>0</v>
      </c>
      <c r="K502" s="48">
        <f t="shared" si="180"/>
        <v>600</v>
      </c>
      <c r="L502" s="48">
        <f t="shared" si="180"/>
        <v>567</v>
      </c>
      <c r="M502" s="48">
        <f t="shared" si="180"/>
        <v>0</v>
      </c>
      <c r="N502" s="48">
        <f t="shared" si="180"/>
        <v>0</v>
      </c>
      <c r="O502" s="48"/>
    </row>
    <row r="503" spans="1:15" ht="30" customHeight="1">
      <c r="A503" s="196"/>
      <c r="B503" s="219"/>
      <c r="C503" s="220"/>
      <c r="D503" s="221"/>
      <c r="E503" s="196"/>
      <c r="F503" s="75">
        <v>2013</v>
      </c>
      <c r="G503" s="48">
        <f>I503+K503+M503</f>
        <v>0</v>
      </c>
      <c r="H503" s="7">
        <f t="shared" si="179"/>
        <v>0</v>
      </c>
      <c r="I503" s="48">
        <v>0</v>
      </c>
      <c r="J503" s="48">
        <v>0</v>
      </c>
      <c r="K503" s="48">
        <v>0</v>
      </c>
      <c r="L503" s="48">
        <v>0</v>
      </c>
      <c r="M503" s="49">
        <v>0</v>
      </c>
      <c r="N503" s="49">
        <v>0</v>
      </c>
      <c r="O503" s="49"/>
    </row>
    <row r="504" spans="1:15" ht="210" customHeight="1">
      <c r="A504" s="196"/>
      <c r="B504" s="219"/>
      <c r="C504" s="220"/>
      <c r="D504" s="221"/>
      <c r="E504" s="196"/>
      <c r="F504" s="75">
        <v>2014</v>
      </c>
      <c r="G504" s="48">
        <f>I504+K504+M504</f>
        <v>2200</v>
      </c>
      <c r="H504" s="7">
        <f t="shared" si="179"/>
        <v>567</v>
      </c>
      <c r="I504" s="48">
        <v>1900</v>
      </c>
      <c r="J504" s="48">
        <v>0</v>
      </c>
      <c r="K504" s="48">
        <v>300</v>
      </c>
      <c r="L504" s="48">
        <v>567</v>
      </c>
      <c r="M504" s="49">
        <v>0</v>
      </c>
      <c r="N504" s="49">
        <v>0</v>
      </c>
      <c r="O504" s="19" t="s">
        <v>632</v>
      </c>
    </row>
    <row r="505" spans="1:15" ht="75" customHeight="1">
      <c r="A505" s="197"/>
      <c r="B505" s="222"/>
      <c r="C505" s="223"/>
      <c r="D505" s="224"/>
      <c r="E505" s="197"/>
      <c r="F505" s="75">
        <v>2015</v>
      </c>
      <c r="G505" s="48">
        <f>I505+K505+M505</f>
        <v>2200</v>
      </c>
      <c r="H505" s="7">
        <f t="shared" si="179"/>
        <v>0</v>
      </c>
      <c r="I505" s="48">
        <v>1900</v>
      </c>
      <c r="J505" s="48">
        <v>0</v>
      </c>
      <c r="K505" s="48">
        <v>300</v>
      </c>
      <c r="L505" s="48">
        <v>0</v>
      </c>
      <c r="M505" s="49">
        <v>0</v>
      </c>
      <c r="N505" s="49">
        <v>0</v>
      </c>
      <c r="O505" s="20" t="s">
        <v>633</v>
      </c>
    </row>
    <row r="506" spans="1:15" ht="75.75" customHeight="1">
      <c r="A506" s="198"/>
      <c r="B506" s="225"/>
      <c r="C506" s="226"/>
      <c r="D506" s="227"/>
      <c r="E506" s="198"/>
      <c r="F506" s="146">
        <v>2016</v>
      </c>
      <c r="G506" s="48">
        <f>I506+K506+M506</f>
        <v>2200</v>
      </c>
      <c r="H506" s="7">
        <f t="shared" si="179"/>
        <v>0</v>
      </c>
      <c r="I506" s="48">
        <v>1900</v>
      </c>
      <c r="J506" s="48">
        <v>0</v>
      </c>
      <c r="K506" s="48">
        <v>300</v>
      </c>
      <c r="L506" s="48">
        <v>0</v>
      </c>
      <c r="M506" s="49">
        <v>0</v>
      </c>
      <c r="N506" s="49">
        <v>0</v>
      </c>
      <c r="O506" s="20" t="s">
        <v>775</v>
      </c>
    </row>
    <row r="507" spans="1:15">
      <c r="A507" s="195" t="s">
        <v>321</v>
      </c>
      <c r="B507" s="208" t="s">
        <v>322</v>
      </c>
      <c r="C507" s="213"/>
      <c r="D507" s="214"/>
      <c r="E507" s="195" t="s">
        <v>217</v>
      </c>
      <c r="F507" s="75" t="s">
        <v>323</v>
      </c>
      <c r="G507" s="48">
        <f>SUM(G508:G511)</f>
        <v>23875</v>
      </c>
      <c r="H507" s="48">
        <f t="shared" ref="H507:N507" si="181">SUM(H508:H511)</f>
        <v>5860</v>
      </c>
      <c r="I507" s="48">
        <f t="shared" si="181"/>
        <v>19100</v>
      </c>
      <c r="J507" s="48">
        <f t="shared" si="181"/>
        <v>3935</v>
      </c>
      <c r="K507" s="48">
        <f t="shared" si="181"/>
        <v>4775</v>
      </c>
      <c r="L507" s="48">
        <f t="shared" si="181"/>
        <v>1925</v>
      </c>
      <c r="M507" s="48">
        <f t="shared" si="181"/>
        <v>0</v>
      </c>
      <c r="N507" s="48">
        <f t="shared" si="181"/>
        <v>0</v>
      </c>
      <c r="O507" s="48"/>
    </row>
    <row r="508" spans="1:15" ht="282" customHeight="1">
      <c r="A508" s="196"/>
      <c r="B508" s="219"/>
      <c r="C508" s="220"/>
      <c r="D508" s="221"/>
      <c r="E508" s="196"/>
      <c r="F508" s="75">
        <v>2013</v>
      </c>
      <c r="G508" s="48">
        <f t="shared" ref="G508:H511" si="182">I508+K508+M508</f>
        <v>2500</v>
      </c>
      <c r="H508" s="7">
        <f t="shared" si="179"/>
        <v>2500</v>
      </c>
      <c r="I508" s="48">
        <v>2000</v>
      </c>
      <c r="J508" s="48">
        <v>2000</v>
      </c>
      <c r="K508" s="48">
        <v>500</v>
      </c>
      <c r="L508" s="48">
        <v>500</v>
      </c>
      <c r="M508" s="48">
        <v>0</v>
      </c>
      <c r="N508" s="48">
        <v>0</v>
      </c>
      <c r="O508" s="20" t="s">
        <v>452</v>
      </c>
    </row>
    <row r="509" spans="1:15" ht="72" customHeight="1">
      <c r="A509" s="196"/>
      <c r="B509" s="219"/>
      <c r="C509" s="220"/>
      <c r="D509" s="221"/>
      <c r="E509" s="196"/>
      <c r="F509" s="75">
        <v>2014</v>
      </c>
      <c r="G509" s="48">
        <f t="shared" si="182"/>
        <v>7125</v>
      </c>
      <c r="H509" s="7">
        <f t="shared" si="182"/>
        <v>0</v>
      </c>
      <c r="I509" s="48">
        <v>5700</v>
      </c>
      <c r="J509" s="48">
        <v>0</v>
      </c>
      <c r="K509" s="48">
        <v>1425</v>
      </c>
      <c r="L509" s="48">
        <v>0</v>
      </c>
      <c r="M509" s="48">
        <v>0</v>
      </c>
      <c r="N509" s="48">
        <v>0</v>
      </c>
      <c r="O509" s="20" t="s">
        <v>453</v>
      </c>
    </row>
    <row r="510" spans="1:15" ht="120.75" customHeight="1">
      <c r="A510" s="197"/>
      <c r="B510" s="222"/>
      <c r="C510" s="223"/>
      <c r="D510" s="224"/>
      <c r="E510" s="197"/>
      <c r="F510" s="75">
        <v>2015</v>
      </c>
      <c r="G510" s="48">
        <f t="shared" si="182"/>
        <v>7125</v>
      </c>
      <c r="H510" s="7">
        <f t="shared" si="182"/>
        <v>3360</v>
      </c>
      <c r="I510" s="48">
        <v>5700</v>
      </c>
      <c r="J510" s="48">
        <v>1935</v>
      </c>
      <c r="K510" s="48">
        <v>1425</v>
      </c>
      <c r="L510" s="48">
        <v>1425</v>
      </c>
      <c r="M510" s="48">
        <v>0</v>
      </c>
      <c r="N510" s="48">
        <v>0</v>
      </c>
      <c r="O510" s="20" t="s">
        <v>800</v>
      </c>
    </row>
    <row r="511" spans="1:15" ht="72" customHeight="1">
      <c r="A511" s="198"/>
      <c r="B511" s="225"/>
      <c r="C511" s="226"/>
      <c r="D511" s="227"/>
      <c r="E511" s="198"/>
      <c r="F511" s="146">
        <v>2016</v>
      </c>
      <c r="G511" s="48">
        <f t="shared" si="182"/>
        <v>7125</v>
      </c>
      <c r="H511" s="7">
        <f t="shared" si="182"/>
        <v>0</v>
      </c>
      <c r="I511" s="48">
        <v>5700</v>
      </c>
      <c r="J511" s="48">
        <v>0</v>
      </c>
      <c r="K511" s="48">
        <v>1425</v>
      </c>
      <c r="L511" s="48">
        <v>0</v>
      </c>
      <c r="M511" s="48">
        <v>0</v>
      </c>
      <c r="N511" s="48">
        <v>0</v>
      </c>
      <c r="O511" s="20" t="s">
        <v>775</v>
      </c>
    </row>
    <row r="512" spans="1:15" ht="22.5" customHeight="1">
      <c r="A512" s="195"/>
      <c r="B512" s="233" t="s">
        <v>324</v>
      </c>
      <c r="C512" s="234"/>
      <c r="D512" s="235"/>
      <c r="E512" s="231"/>
      <c r="F512" s="81" t="s">
        <v>323</v>
      </c>
      <c r="G512" s="3">
        <f>SUM(G513:G516)</f>
        <v>80525</v>
      </c>
      <c r="H512" s="3">
        <f t="shared" ref="H512:N512" si="183">SUM(H513:H516)</f>
        <v>15490</v>
      </c>
      <c r="I512" s="3">
        <f t="shared" si="183"/>
        <v>24800</v>
      </c>
      <c r="J512" s="3">
        <f t="shared" si="183"/>
        <v>9308</v>
      </c>
      <c r="K512" s="3">
        <f t="shared" si="183"/>
        <v>55725</v>
      </c>
      <c r="L512" s="3">
        <f t="shared" si="183"/>
        <v>6182</v>
      </c>
      <c r="M512" s="3">
        <f t="shared" si="183"/>
        <v>0</v>
      </c>
      <c r="N512" s="3">
        <f t="shared" si="183"/>
        <v>0</v>
      </c>
      <c r="O512" s="3"/>
    </row>
    <row r="513" spans="1:15" ht="19.5" customHeight="1">
      <c r="A513" s="196"/>
      <c r="B513" s="236"/>
      <c r="C513" s="237"/>
      <c r="D513" s="238"/>
      <c r="E513" s="232"/>
      <c r="F513" s="81">
        <v>2013</v>
      </c>
      <c r="G513" s="3">
        <f t="shared" ref="G513:N516" si="184">G498+G503+G508</f>
        <v>5500</v>
      </c>
      <c r="H513" s="3">
        <f t="shared" si="184"/>
        <v>5500</v>
      </c>
      <c r="I513" s="3">
        <f t="shared" si="184"/>
        <v>2000</v>
      </c>
      <c r="J513" s="3">
        <f t="shared" si="184"/>
        <v>2000</v>
      </c>
      <c r="K513" s="3">
        <f t="shared" si="184"/>
        <v>3500</v>
      </c>
      <c r="L513" s="3">
        <f t="shared" si="184"/>
        <v>3500</v>
      </c>
      <c r="M513" s="3">
        <f t="shared" si="184"/>
        <v>0</v>
      </c>
      <c r="N513" s="3">
        <f t="shared" si="184"/>
        <v>0</v>
      </c>
      <c r="O513" s="3"/>
    </row>
    <row r="514" spans="1:15" ht="20.25" customHeight="1">
      <c r="A514" s="196"/>
      <c r="B514" s="236"/>
      <c r="C514" s="237"/>
      <c r="D514" s="238"/>
      <c r="E514" s="232"/>
      <c r="F514" s="81">
        <v>2014</v>
      </c>
      <c r="G514" s="3">
        <f t="shared" si="184"/>
        <v>24775</v>
      </c>
      <c r="H514" s="3">
        <f t="shared" si="184"/>
        <v>4767</v>
      </c>
      <c r="I514" s="3">
        <f t="shared" si="184"/>
        <v>7600</v>
      </c>
      <c r="J514" s="3">
        <f t="shared" si="184"/>
        <v>3700</v>
      </c>
      <c r="K514" s="3">
        <f t="shared" si="184"/>
        <v>17175</v>
      </c>
      <c r="L514" s="3">
        <f t="shared" si="184"/>
        <v>1067</v>
      </c>
      <c r="M514" s="3">
        <f t="shared" si="184"/>
        <v>0</v>
      </c>
      <c r="N514" s="3">
        <f t="shared" si="184"/>
        <v>0</v>
      </c>
      <c r="O514" s="3"/>
    </row>
    <row r="515" spans="1:15" ht="20.25" customHeight="1">
      <c r="A515" s="197"/>
      <c r="B515" s="222"/>
      <c r="C515" s="223"/>
      <c r="D515" s="224"/>
      <c r="E515" s="197"/>
      <c r="F515" s="81">
        <v>2015</v>
      </c>
      <c r="G515" s="3">
        <f t="shared" si="184"/>
        <v>25975</v>
      </c>
      <c r="H515" s="3">
        <f t="shared" si="184"/>
        <v>5223</v>
      </c>
      <c r="I515" s="3">
        <f t="shared" si="184"/>
        <v>7600</v>
      </c>
      <c r="J515" s="3">
        <f t="shared" si="184"/>
        <v>3608</v>
      </c>
      <c r="K515" s="3">
        <f t="shared" si="184"/>
        <v>18375</v>
      </c>
      <c r="L515" s="3">
        <f t="shared" si="184"/>
        <v>1615</v>
      </c>
      <c r="M515" s="3">
        <f t="shared" si="184"/>
        <v>0</v>
      </c>
      <c r="N515" s="3">
        <f t="shared" si="184"/>
        <v>0</v>
      </c>
      <c r="O515" s="3"/>
    </row>
    <row r="516" spans="1:15" ht="20.25" customHeight="1">
      <c r="A516" s="198"/>
      <c r="B516" s="225"/>
      <c r="C516" s="226"/>
      <c r="D516" s="227"/>
      <c r="E516" s="198"/>
      <c r="F516" s="147">
        <v>2016</v>
      </c>
      <c r="G516" s="3">
        <f t="shared" si="184"/>
        <v>24275</v>
      </c>
      <c r="H516" s="3">
        <f t="shared" si="184"/>
        <v>0</v>
      </c>
      <c r="I516" s="3">
        <f t="shared" si="184"/>
        <v>7600</v>
      </c>
      <c r="J516" s="3">
        <f t="shared" si="184"/>
        <v>0</v>
      </c>
      <c r="K516" s="3">
        <f t="shared" si="184"/>
        <v>16675</v>
      </c>
      <c r="L516" s="3">
        <f t="shared" si="184"/>
        <v>0</v>
      </c>
      <c r="M516" s="3">
        <f t="shared" si="184"/>
        <v>0</v>
      </c>
      <c r="N516" s="3">
        <f t="shared" si="184"/>
        <v>0</v>
      </c>
      <c r="O516" s="3"/>
    </row>
    <row r="517" spans="1:15" ht="24.75" customHeight="1">
      <c r="A517" s="278"/>
      <c r="B517" s="274" t="s">
        <v>325</v>
      </c>
      <c r="C517" s="279"/>
      <c r="D517" s="279"/>
      <c r="E517" s="278"/>
      <c r="F517" s="102" t="s">
        <v>323</v>
      </c>
      <c r="G517" s="3">
        <f>SUM(G518:G521)</f>
        <v>270881</v>
      </c>
      <c r="H517" s="3">
        <f t="shared" ref="H517:N517" si="185">SUM(H518:H521)</f>
        <v>33218</v>
      </c>
      <c r="I517" s="3">
        <f t="shared" si="185"/>
        <v>164540</v>
      </c>
      <c r="J517" s="3">
        <f t="shared" si="185"/>
        <v>10908</v>
      </c>
      <c r="K517" s="3">
        <f t="shared" si="185"/>
        <v>72485</v>
      </c>
      <c r="L517" s="3">
        <f t="shared" si="185"/>
        <v>8382</v>
      </c>
      <c r="M517" s="3">
        <f t="shared" si="185"/>
        <v>33856</v>
      </c>
      <c r="N517" s="3">
        <f t="shared" si="185"/>
        <v>19128</v>
      </c>
      <c r="O517" s="3"/>
    </row>
    <row r="518" spans="1:15" ht="24" customHeight="1">
      <c r="A518" s="278"/>
      <c r="B518" s="279"/>
      <c r="C518" s="279"/>
      <c r="D518" s="279"/>
      <c r="E518" s="278"/>
      <c r="F518" s="102">
        <v>2013</v>
      </c>
      <c r="G518" s="3">
        <f t="shared" ref="G518:N521" si="186">G492+G513</f>
        <v>14206</v>
      </c>
      <c r="H518" s="3">
        <f t="shared" si="186"/>
        <v>14218</v>
      </c>
      <c r="I518" s="3">
        <f t="shared" si="186"/>
        <v>2000</v>
      </c>
      <c r="J518" s="3">
        <f t="shared" si="186"/>
        <v>2000</v>
      </c>
      <c r="K518" s="3">
        <f t="shared" si="186"/>
        <v>3500</v>
      </c>
      <c r="L518" s="3">
        <f t="shared" si="186"/>
        <v>3500</v>
      </c>
      <c r="M518" s="3">
        <f t="shared" si="186"/>
        <v>8706</v>
      </c>
      <c r="N518" s="3">
        <f t="shared" si="186"/>
        <v>8718</v>
      </c>
      <c r="O518" s="3"/>
    </row>
    <row r="519" spans="1:15" ht="18.75" customHeight="1">
      <c r="A519" s="278"/>
      <c r="B519" s="279"/>
      <c r="C519" s="279"/>
      <c r="D519" s="279"/>
      <c r="E519" s="278"/>
      <c r="F519" s="102">
        <v>2014</v>
      </c>
      <c r="G519" s="3">
        <f t="shared" si="186"/>
        <v>74375</v>
      </c>
      <c r="H519" s="3">
        <f t="shared" si="186"/>
        <v>8767</v>
      </c>
      <c r="I519" s="3">
        <f t="shared" si="186"/>
        <v>56350</v>
      </c>
      <c r="J519" s="3">
        <f t="shared" si="186"/>
        <v>5300</v>
      </c>
      <c r="K519" s="3">
        <f t="shared" si="186"/>
        <v>17175</v>
      </c>
      <c r="L519" s="3">
        <f t="shared" si="186"/>
        <v>1267</v>
      </c>
      <c r="M519" s="3">
        <f t="shared" si="186"/>
        <v>850</v>
      </c>
      <c r="N519" s="3">
        <f t="shared" si="186"/>
        <v>2200</v>
      </c>
      <c r="O519" s="3"/>
    </row>
    <row r="520" spans="1:15" ht="23.25" customHeight="1">
      <c r="A520" s="278"/>
      <c r="B520" s="279"/>
      <c r="C520" s="279"/>
      <c r="D520" s="279"/>
      <c r="E520" s="278"/>
      <c r="F520" s="102">
        <v>2015</v>
      </c>
      <c r="G520" s="3">
        <f t="shared" si="186"/>
        <v>121225</v>
      </c>
      <c r="H520" s="3">
        <f t="shared" si="186"/>
        <v>9673</v>
      </c>
      <c r="I520" s="3">
        <f t="shared" si="186"/>
        <v>68200</v>
      </c>
      <c r="J520" s="3">
        <f t="shared" si="186"/>
        <v>3608</v>
      </c>
      <c r="K520" s="3">
        <f t="shared" si="186"/>
        <v>29575</v>
      </c>
      <c r="L520" s="3">
        <f t="shared" si="186"/>
        <v>3615</v>
      </c>
      <c r="M520" s="3">
        <f t="shared" si="186"/>
        <v>23450</v>
      </c>
      <c r="N520" s="3">
        <f t="shared" si="186"/>
        <v>7650</v>
      </c>
      <c r="O520" s="3"/>
    </row>
    <row r="521" spans="1:15" ht="23.25" customHeight="1">
      <c r="A521" s="271"/>
      <c r="B521" s="275"/>
      <c r="C521" s="275"/>
      <c r="D521" s="275"/>
      <c r="E521" s="271"/>
      <c r="F521" s="147">
        <v>2016</v>
      </c>
      <c r="G521" s="3">
        <f t="shared" si="186"/>
        <v>61075</v>
      </c>
      <c r="H521" s="3">
        <f t="shared" si="186"/>
        <v>560</v>
      </c>
      <c r="I521" s="3">
        <f t="shared" si="186"/>
        <v>37990</v>
      </c>
      <c r="J521" s="3">
        <f t="shared" si="186"/>
        <v>0</v>
      </c>
      <c r="K521" s="3">
        <f t="shared" si="186"/>
        <v>22235</v>
      </c>
      <c r="L521" s="3">
        <f t="shared" si="186"/>
        <v>0</v>
      </c>
      <c r="M521" s="3">
        <f t="shared" si="186"/>
        <v>850</v>
      </c>
      <c r="N521" s="3">
        <f t="shared" si="186"/>
        <v>560</v>
      </c>
      <c r="O521" s="3"/>
    </row>
    <row r="522" spans="1:15" ht="36.75" customHeight="1">
      <c r="A522" s="241" t="s">
        <v>326</v>
      </c>
      <c r="B522" s="242"/>
      <c r="C522" s="242"/>
      <c r="D522" s="242"/>
      <c r="E522" s="242"/>
      <c r="F522" s="242"/>
      <c r="G522" s="242"/>
      <c r="H522" s="242"/>
      <c r="I522" s="242"/>
      <c r="J522" s="242"/>
      <c r="K522" s="242"/>
      <c r="L522" s="242"/>
      <c r="M522" s="242"/>
      <c r="N522" s="242"/>
      <c r="O522" s="242"/>
    </row>
    <row r="523" spans="1:15" ht="34.5" customHeight="1">
      <c r="A523" s="231" t="s">
        <v>327</v>
      </c>
      <c r="B523" s="233" t="s">
        <v>48</v>
      </c>
      <c r="C523" s="234"/>
      <c r="D523" s="235"/>
      <c r="E523" s="231" t="s">
        <v>217</v>
      </c>
      <c r="F523" s="81" t="s">
        <v>323</v>
      </c>
      <c r="G523" s="3">
        <f>SUM(G524:G527)</f>
        <v>29192.002</v>
      </c>
      <c r="H523" s="3">
        <f t="shared" ref="H523:N523" si="187">SUM(H524:H527)</f>
        <v>3011.4</v>
      </c>
      <c r="I523" s="3">
        <f t="shared" si="187"/>
        <v>6187.3790000000008</v>
      </c>
      <c r="J523" s="3">
        <f t="shared" si="187"/>
        <v>1304.3</v>
      </c>
      <c r="K523" s="3">
        <f t="shared" si="187"/>
        <v>3966.7349999999997</v>
      </c>
      <c r="L523" s="3">
        <f t="shared" si="187"/>
        <v>399.1</v>
      </c>
      <c r="M523" s="3">
        <f t="shared" si="187"/>
        <v>19037.887999999999</v>
      </c>
      <c r="N523" s="3">
        <f t="shared" si="187"/>
        <v>1308</v>
      </c>
      <c r="O523" s="5"/>
    </row>
    <row r="524" spans="1:15" ht="71.25" customHeight="1">
      <c r="A524" s="232"/>
      <c r="B524" s="236"/>
      <c r="C524" s="237"/>
      <c r="D524" s="238"/>
      <c r="E524" s="232"/>
      <c r="F524" s="81">
        <v>2013</v>
      </c>
      <c r="G524" s="5">
        <f t="shared" ref="G524:H527" si="188">I524+K524+M524</f>
        <v>3878.9259999999999</v>
      </c>
      <c r="H524" s="5">
        <f t="shared" si="188"/>
        <v>1203</v>
      </c>
      <c r="I524" s="5">
        <v>822.16399999999999</v>
      </c>
      <c r="J524" s="5">
        <v>256</v>
      </c>
      <c r="K524" s="5">
        <v>527.02800000000002</v>
      </c>
      <c r="L524" s="5">
        <v>164</v>
      </c>
      <c r="M524" s="5">
        <v>2529.7339999999999</v>
      </c>
      <c r="N524" s="5">
        <v>783</v>
      </c>
      <c r="O524" s="32" t="s">
        <v>355</v>
      </c>
    </row>
    <row r="525" spans="1:15" ht="90.75" customHeight="1">
      <c r="A525" s="232"/>
      <c r="B525" s="236"/>
      <c r="C525" s="237"/>
      <c r="D525" s="238"/>
      <c r="E525" s="232"/>
      <c r="F525" s="81">
        <v>2014</v>
      </c>
      <c r="G525" s="63">
        <f t="shared" si="188"/>
        <v>3147</v>
      </c>
      <c r="H525" s="63">
        <f t="shared" si="188"/>
        <v>263.39999999999998</v>
      </c>
      <c r="I525" s="63">
        <v>667</v>
      </c>
      <c r="J525" s="63">
        <v>105.3</v>
      </c>
      <c r="K525" s="63">
        <v>428</v>
      </c>
      <c r="L525" s="63">
        <v>158.1</v>
      </c>
      <c r="M525" s="63">
        <v>2052</v>
      </c>
      <c r="N525" s="63">
        <v>0</v>
      </c>
      <c r="O525" s="33" t="s">
        <v>454</v>
      </c>
    </row>
    <row r="526" spans="1:15" ht="200.25" customHeight="1">
      <c r="A526" s="197"/>
      <c r="B526" s="222"/>
      <c r="C526" s="223"/>
      <c r="D526" s="224"/>
      <c r="E526" s="197"/>
      <c r="F526" s="81">
        <v>2015</v>
      </c>
      <c r="G526" s="63">
        <f t="shared" si="188"/>
        <v>9317.0760000000009</v>
      </c>
      <c r="H526" s="63">
        <f t="shared" si="188"/>
        <v>0</v>
      </c>
      <c r="I526" s="63">
        <v>1974.8150000000001</v>
      </c>
      <c r="J526" s="36">
        <v>0</v>
      </c>
      <c r="K526" s="63">
        <v>1265.9069999999999</v>
      </c>
      <c r="L526" s="36">
        <v>0</v>
      </c>
      <c r="M526" s="36">
        <v>6076.3540000000003</v>
      </c>
      <c r="N526" s="36">
        <v>0</v>
      </c>
      <c r="O526" s="33" t="s">
        <v>656</v>
      </c>
    </row>
    <row r="527" spans="1:15" ht="231.75" customHeight="1">
      <c r="A527" s="198"/>
      <c r="B527" s="225"/>
      <c r="C527" s="226"/>
      <c r="D527" s="227"/>
      <c r="E527" s="198"/>
      <c r="F527" s="171">
        <v>2016</v>
      </c>
      <c r="G527" s="63">
        <f t="shared" si="188"/>
        <v>12849</v>
      </c>
      <c r="H527" s="63">
        <f t="shared" si="188"/>
        <v>1545</v>
      </c>
      <c r="I527" s="5">
        <v>2723.4</v>
      </c>
      <c r="J527" s="36">
        <v>943</v>
      </c>
      <c r="K527" s="5">
        <v>1745.8</v>
      </c>
      <c r="L527" s="36">
        <v>77</v>
      </c>
      <c r="M527" s="3">
        <v>8379.7999999999993</v>
      </c>
      <c r="N527" s="36">
        <v>525</v>
      </c>
      <c r="O527" s="33" t="s">
        <v>805</v>
      </c>
    </row>
    <row r="528" spans="1:15" ht="27.75" customHeight="1">
      <c r="A528" s="270" t="s">
        <v>315</v>
      </c>
      <c r="B528" s="274" t="s">
        <v>49</v>
      </c>
      <c r="C528" s="274"/>
      <c r="D528" s="274"/>
      <c r="E528" s="270" t="s">
        <v>315</v>
      </c>
      <c r="F528" s="102" t="s">
        <v>323</v>
      </c>
      <c r="G528" s="36">
        <f>SUM(G529:G532)</f>
        <v>29192.002</v>
      </c>
      <c r="H528" s="36">
        <f t="shared" ref="H528:N528" si="189">SUM(H529:H532)</f>
        <v>3011.4</v>
      </c>
      <c r="I528" s="36">
        <f t="shared" si="189"/>
        <v>6187.3790000000008</v>
      </c>
      <c r="J528" s="36">
        <f t="shared" si="189"/>
        <v>1304.3</v>
      </c>
      <c r="K528" s="36">
        <f t="shared" si="189"/>
        <v>3966.7349999999997</v>
      </c>
      <c r="L528" s="36">
        <f t="shared" si="189"/>
        <v>399.1</v>
      </c>
      <c r="M528" s="36">
        <f t="shared" si="189"/>
        <v>19037.887999999999</v>
      </c>
      <c r="N528" s="36">
        <f t="shared" si="189"/>
        <v>1308</v>
      </c>
      <c r="O528" s="33"/>
    </row>
    <row r="529" spans="1:15" ht="24.75" customHeight="1">
      <c r="A529" s="270"/>
      <c r="B529" s="274"/>
      <c r="C529" s="274"/>
      <c r="D529" s="274"/>
      <c r="E529" s="270"/>
      <c r="F529" s="102">
        <v>2013</v>
      </c>
      <c r="G529" s="63">
        <f>G524</f>
        <v>3878.9259999999999</v>
      </c>
      <c r="H529" s="63">
        <f t="shared" ref="H529:N532" si="190">H524</f>
        <v>1203</v>
      </c>
      <c r="I529" s="63">
        <f t="shared" si="190"/>
        <v>822.16399999999999</v>
      </c>
      <c r="J529" s="63">
        <f t="shared" si="190"/>
        <v>256</v>
      </c>
      <c r="K529" s="63">
        <f t="shared" si="190"/>
        <v>527.02800000000002</v>
      </c>
      <c r="L529" s="63">
        <f t="shared" si="190"/>
        <v>164</v>
      </c>
      <c r="M529" s="63">
        <f t="shared" si="190"/>
        <v>2529.7339999999999</v>
      </c>
      <c r="N529" s="63">
        <f t="shared" si="190"/>
        <v>783</v>
      </c>
      <c r="O529" s="5"/>
    </row>
    <row r="530" spans="1:15" ht="28.5" customHeight="1">
      <c r="A530" s="270"/>
      <c r="B530" s="274"/>
      <c r="C530" s="274"/>
      <c r="D530" s="274"/>
      <c r="E530" s="270"/>
      <c r="F530" s="102">
        <v>2014</v>
      </c>
      <c r="G530" s="63">
        <f>G525</f>
        <v>3147</v>
      </c>
      <c r="H530" s="63">
        <f t="shared" si="190"/>
        <v>263.39999999999998</v>
      </c>
      <c r="I530" s="63">
        <f t="shared" si="190"/>
        <v>667</v>
      </c>
      <c r="J530" s="63">
        <f t="shared" si="190"/>
        <v>105.3</v>
      </c>
      <c r="K530" s="63">
        <f t="shared" si="190"/>
        <v>428</v>
      </c>
      <c r="L530" s="63">
        <f t="shared" si="190"/>
        <v>158.1</v>
      </c>
      <c r="M530" s="63">
        <f t="shared" si="190"/>
        <v>2052</v>
      </c>
      <c r="N530" s="63">
        <f t="shared" si="190"/>
        <v>0</v>
      </c>
      <c r="O530" s="5"/>
    </row>
    <row r="531" spans="1:15" ht="30.75" customHeight="1">
      <c r="A531" s="270"/>
      <c r="B531" s="274"/>
      <c r="C531" s="274"/>
      <c r="D531" s="274"/>
      <c r="E531" s="270"/>
      <c r="F531" s="102">
        <v>2015</v>
      </c>
      <c r="G531" s="63">
        <f>G526</f>
        <v>9317.0760000000009</v>
      </c>
      <c r="H531" s="63">
        <f t="shared" si="190"/>
        <v>0</v>
      </c>
      <c r="I531" s="63">
        <f t="shared" si="190"/>
        <v>1974.8150000000001</v>
      </c>
      <c r="J531" s="63">
        <f t="shared" si="190"/>
        <v>0</v>
      </c>
      <c r="K531" s="63">
        <f t="shared" si="190"/>
        <v>1265.9069999999999</v>
      </c>
      <c r="L531" s="63">
        <f t="shared" si="190"/>
        <v>0</v>
      </c>
      <c r="M531" s="63">
        <f t="shared" si="190"/>
        <v>6076.3540000000003</v>
      </c>
      <c r="N531" s="63">
        <f t="shared" si="190"/>
        <v>0</v>
      </c>
      <c r="O531" s="5"/>
    </row>
    <row r="532" spans="1:15" ht="30.75" customHeight="1">
      <c r="A532" s="271"/>
      <c r="B532" s="275"/>
      <c r="C532" s="275"/>
      <c r="D532" s="275"/>
      <c r="E532" s="271"/>
      <c r="F532" s="176">
        <v>2016</v>
      </c>
      <c r="G532" s="63">
        <f>G527</f>
        <v>12849</v>
      </c>
      <c r="H532" s="63">
        <f t="shared" si="190"/>
        <v>1545</v>
      </c>
      <c r="I532" s="5">
        <v>2723.4</v>
      </c>
      <c r="J532" s="63">
        <f t="shared" si="190"/>
        <v>943</v>
      </c>
      <c r="K532" s="63">
        <f t="shared" si="190"/>
        <v>1745.8</v>
      </c>
      <c r="L532" s="63">
        <f t="shared" si="190"/>
        <v>77</v>
      </c>
      <c r="M532" s="63">
        <f t="shared" si="190"/>
        <v>8379.7999999999993</v>
      </c>
      <c r="N532" s="63">
        <f t="shared" si="190"/>
        <v>525</v>
      </c>
      <c r="O532" s="33"/>
    </row>
    <row r="533" spans="1:15" ht="35.25" customHeight="1">
      <c r="A533" s="276" t="s">
        <v>328</v>
      </c>
      <c r="B533" s="277"/>
      <c r="C533" s="277"/>
      <c r="D533" s="277"/>
      <c r="E533" s="277"/>
      <c r="F533" s="277"/>
      <c r="G533" s="277"/>
      <c r="H533" s="277"/>
      <c r="I533" s="277"/>
      <c r="J533" s="277"/>
      <c r="K533" s="277"/>
      <c r="L533" s="277"/>
      <c r="M533" s="277"/>
      <c r="N533" s="277"/>
      <c r="O533" s="277"/>
    </row>
    <row r="534" spans="1:15" ht="36.75" customHeight="1">
      <c r="A534" s="231" t="s">
        <v>329</v>
      </c>
      <c r="B534" s="233" t="s">
        <v>330</v>
      </c>
      <c r="C534" s="234"/>
      <c r="D534" s="235"/>
      <c r="E534" s="231" t="s">
        <v>217</v>
      </c>
      <c r="F534" s="147" t="s">
        <v>323</v>
      </c>
      <c r="G534" s="3">
        <f>SUM(G535:G538)</f>
        <v>7250</v>
      </c>
      <c r="H534" s="3">
        <f t="shared" ref="H534:N534" si="191">SUM(H535:H538)</f>
        <v>0</v>
      </c>
      <c r="I534" s="3">
        <f t="shared" si="191"/>
        <v>3250</v>
      </c>
      <c r="J534" s="3">
        <f t="shared" si="191"/>
        <v>0</v>
      </c>
      <c r="K534" s="3">
        <f t="shared" si="191"/>
        <v>4000</v>
      </c>
      <c r="L534" s="3">
        <f t="shared" si="191"/>
        <v>0</v>
      </c>
      <c r="M534" s="3">
        <f t="shared" si="191"/>
        <v>0</v>
      </c>
      <c r="N534" s="3">
        <f t="shared" si="191"/>
        <v>0</v>
      </c>
      <c r="O534" s="5"/>
    </row>
    <row r="535" spans="1:15" ht="135.75" customHeight="1">
      <c r="A535" s="232"/>
      <c r="B535" s="236"/>
      <c r="C535" s="237"/>
      <c r="D535" s="238"/>
      <c r="E535" s="232"/>
      <c r="F535" s="76">
        <v>2013</v>
      </c>
      <c r="G535" s="31">
        <f>I535+K535+M535</f>
        <v>3000</v>
      </c>
      <c r="H535" s="6">
        <f>J535+L535+N535</f>
        <v>0</v>
      </c>
      <c r="I535" s="5">
        <v>1500</v>
      </c>
      <c r="J535" s="5">
        <v>0</v>
      </c>
      <c r="K535" s="5">
        <v>1500</v>
      </c>
      <c r="L535" s="5">
        <v>0</v>
      </c>
      <c r="M535" s="5">
        <v>0</v>
      </c>
      <c r="N535" s="5">
        <v>0</v>
      </c>
      <c r="O535" s="20" t="s">
        <v>455</v>
      </c>
    </row>
    <row r="536" spans="1:15" ht="326.25" customHeight="1">
      <c r="A536" s="232"/>
      <c r="B536" s="236"/>
      <c r="C536" s="237"/>
      <c r="D536" s="238"/>
      <c r="E536" s="232"/>
      <c r="F536" s="76">
        <v>2014</v>
      </c>
      <c r="G536" s="31">
        <f>I536+K536+M536</f>
        <v>3500</v>
      </c>
      <c r="H536" s="6">
        <f>J536+L536+N536</f>
        <v>0</v>
      </c>
      <c r="I536" s="5">
        <v>1750</v>
      </c>
      <c r="J536" s="5">
        <v>0</v>
      </c>
      <c r="K536" s="5">
        <v>1750</v>
      </c>
      <c r="L536" s="5">
        <v>0</v>
      </c>
      <c r="M536" s="5">
        <v>0</v>
      </c>
      <c r="N536" s="5">
        <v>0</v>
      </c>
      <c r="O536" s="19" t="s">
        <v>409</v>
      </c>
    </row>
    <row r="537" spans="1:15" ht="186" customHeight="1">
      <c r="A537" s="197"/>
      <c r="B537" s="222"/>
      <c r="C537" s="223"/>
      <c r="D537" s="224"/>
      <c r="E537" s="197"/>
      <c r="F537" s="76">
        <v>2015</v>
      </c>
      <c r="G537" s="31">
        <f>I537+K537+M537</f>
        <v>0</v>
      </c>
      <c r="H537" s="5">
        <v>0</v>
      </c>
      <c r="I537" s="5">
        <v>0</v>
      </c>
      <c r="J537" s="5">
        <v>0</v>
      </c>
      <c r="K537" s="5">
        <v>0</v>
      </c>
      <c r="L537" s="5">
        <v>0</v>
      </c>
      <c r="M537" s="5">
        <v>0</v>
      </c>
      <c r="N537" s="5">
        <v>0</v>
      </c>
      <c r="O537" s="34" t="s">
        <v>674</v>
      </c>
    </row>
    <row r="538" spans="1:15" ht="194.25" customHeight="1">
      <c r="A538" s="198"/>
      <c r="B538" s="225"/>
      <c r="C538" s="226"/>
      <c r="D538" s="227"/>
      <c r="E538" s="198"/>
      <c r="F538" s="137">
        <v>2016</v>
      </c>
      <c r="G538" s="31">
        <f>I538+K538+M538</f>
        <v>750</v>
      </c>
      <c r="H538" s="6">
        <f>J538+L538+N538</f>
        <v>0</v>
      </c>
      <c r="I538" s="5">
        <v>0</v>
      </c>
      <c r="J538" s="5">
        <v>0</v>
      </c>
      <c r="K538" s="5">
        <v>750</v>
      </c>
      <c r="L538" s="5">
        <v>0</v>
      </c>
      <c r="M538" s="5">
        <v>0</v>
      </c>
      <c r="N538" s="5">
        <v>0</v>
      </c>
      <c r="O538" s="34" t="s">
        <v>740</v>
      </c>
    </row>
    <row r="539" spans="1:15" ht="36.75" customHeight="1">
      <c r="A539" s="245" t="s">
        <v>75</v>
      </c>
      <c r="B539" s="233" t="s">
        <v>0</v>
      </c>
      <c r="C539" s="234"/>
      <c r="D539" s="235"/>
      <c r="E539" s="231" t="s">
        <v>217</v>
      </c>
      <c r="F539" s="81" t="s">
        <v>323</v>
      </c>
      <c r="G539" s="3">
        <f>SUM(G540:G543)</f>
        <v>11878.9</v>
      </c>
      <c r="H539" s="3">
        <f t="shared" ref="H539:N539" si="192">SUM(H540:H543)</f>
        <v>1216</v>
      </c>
      <c r="I539" s="3">
        <f t="shared" si="192"/>
        <v>0</v>
      </c>
      <c r="J539" s="3">
        <f t="shared" si="192"/>
        <v>0</v>
      </c>
      <c r="K539" s="3">
        <f t="shared" si="192"/>
        <v>11878.9</v>
      </c>
      <c r="L539" s="3">
        <f t="shared" si="192"/>
        <v>1216</v>
      </c>
      <c r="M539" s="3">
        <f t="shared" si="192"/>
        <v>0</v>
      </c>
      <c r="N539" s="3">
        <f t="shared" si="192"/>
        <v>0</v>
      </c>
      <c r="O539" s="5"/>
    </row>
    <row r="540" spans="1:15" ht="34.5" customHeight="1">
      <c r="A540" s="246"/>
      <c r="B540" s="236"/>
      <c r="C540" s="237"/>
      <c r="D540" s="238"/>
      <c r="E540" s="232"/>
      <c r="F540" s="81">
        <v>2013</v>
      </c>
      <c r="G540" s="5">
        <f>G545+G550+G555+G560+G565+G570+G575+G580+G585+G590+G595+G600+G605+G610+G615</f>
        <v>11878.9</v>
      </c>
      <c r="H540" s="5">
        <f t="shared" ref="H540:N540" si="193">H545+H550+H555+H560+H565+H570+H575+H580+H585+H590+H595+H600+H605+H610+H615</f>
        <v>0</v>
      </c>
      <c r="I540" s="5">
        <f t="shared" si="193"/>
        <v>0</v>
      </c>
      <c r="J540" s="5">
        <f t="shared" si="193"/>
        <v>0</v>
      </c>
      <c r="K540" s="5">
        <f t="shared" si="193"/>
        <v>11878.9</v>
      </c>
      <c r="L540" s="5">
        <f t="shared" si="193"/>
        <v>0</v>
      </c>
      <c r="M540" s="5">
        <f t="shared" si="193"/>
        <v>0</v>
      </c>
      <c r="N540" s="5">
        <f t="shared" si="193"/>
        <v>0</v>
      </c>
      <c r="O540" s="5"/>
    </row>
    <row r="541" spans="1:15" ht="32.25" customHeight="1">
      <c r="A541" s="246"/>
      <c r="B541" s="236"/>
      <c r="C541" s="237"/>
      <c r="D541" s="238"/>
      <c r="E541" s="232"/>
      <c r="F541" s="81">
        <v>2014</v>
      </c>
      <c r="G541" s="5">
        <f>G546+G551+G556+G561+G566+G571+G576+G581+G586+G591+G596+G601+G606+G611+G616</f>
        <v>0</v>
      </c>
      <c r="H541" s="5">
        <f t="shared" ref="H541:N541" si="194">H546+H551+H556+H561+H566+H571+H576+H581+H586+H591+H596+H601+H606+H611+H616</f>
        <v>0</v>
      </c>
      <c r="I541" s="5">
        <f t="shared" si="194"/>
        <v>0</v>
      </c>
      <c r="J541" s="5">
        <f t="shared" si="194"/>
        <v>0</v>
      </c>
      <c r="K541" s="5">
        <f t="shared" si="194"/>
        <v>0</v>
      </c>
      <c r="L541" s="5">
        <f t="shared" si="194"/>
        <v>0</v>
      </c>
      <c r="M541" s="5">
        <f t="shared" si="194"/>
        <v>0</v>
      </c>
      <c r="N541" s="5">
        <f t="shared" si="194"/>
        <v>0</v>
      </c>
      <c r="O541" s="5"/>
    </row>
    <row r="542" spans="1:15" ht="43.5" customHeight="1">
      <c r="A542" s="197"/>
      <c r="B542" s="222"/>
      <c r="C542" s="223"/>
      <c r="D542" s="224"/>
      <c r="E542" s="197"/>
      <c r="F542" s="81">
        <v>2015</v>
      </c>
      <c r="G542" s="5">
        <f>G547+G552+G557+G562+G567+G572+G577+G582+G587+G592+G597+G602+G607+G612+G617</f>
        <v>0</v>
      </c>
      <c r="H542" s="5">
        <f t="shared" ref="H542:N542" si="195">H547+H552+H557+H562+H567+H572+H577+H582+H587+H592+H597+H602+H607+H612+H617</f>
        <v>1216</v>
      </c>
      <c r="I542" s="5">
        <f t="shared" si="195"/>
        <v>0</v>
      </c>
      <c r="J542" s="5">
        <f t="shared" si="195"/>
        <v>0</v>
      </c>
      <c r="K542" s="5">
        <f t="shared" si="195"/>
        <v>0</v>
      </c>
      <c r="L542" s="5">
        <f t="shared" si="195"/>
        <v>1216</v>
      </c>
      <c r="M542" s="5">
        <f t="shared" si="195"/>
        <v>0</v>
      </c>
      <c r="N542" s="5">
        <f t="shared" si="195"/>
        <v>0</v>
      </c>
      <c r="O542" s="5"/>
    </row>
    <row r="543" spans="1:15" ht="38.25" customHeight="1">
      <c r="A543" s="198"/>
      <c r="B543" s="225"/>
      <c r="C543" s="226"/>
      <c r="D543" s="227"/>
      <c r="E543" s="198"/>
      <c r="F543" s="147">
        <v>2016</v>
      </c>
      <c r="G543" s="5">
        <f>G548+G553+G558++G563+G568+G573+G578+G583+G588+G593+G598+G603+G608+G613+G618</f>
        <v>0</v>
      </c>
      <c r="H543" s="5">
        <f t="shared" ref="H543:N543" si="196">H548+H553+H558++H563+H568+H573+H578+H583+H588+H593+H598+H603+H608+H613+H618</f>
        <v>0</v>
      </c>
      <c r="I543" s="5">
        <f t="shared" si="196"/>
        <v>0</v>
      </c>
      <c r="J543" s="5">
        <f t="shared" si="196"/>
        <v>0</v>
      </c>
      <c r="K543" s="5">
        <f t="shared" si="196"/>
        <v>0</v>
      </c>
      <c r="L543" s="5">
        <f t="shared" si="196"/>
        <v>0</v>
      </c>
      <c r="M543" s="5">
        <f t="shared" si="196"/>
        <v>0</v>
      </c>
      <c r="N543" s="5">
        <f t="shared" si="196"/>
        <v>0</v>
      </c>
      <c r="O543" s="5"/>
    </row>
    <row r="544" spans="1:15" ht="39.75" customHeight="1">
      <c r="A544" s="211" t="s">
        <v>76</v>
      </c>
      <c r="B544" s="208" t="s">
        <v>51</v>
      </c>
      <c r="C544" s="213"/>
      <c r="D544" s="214"/>
      <c r="E544" s="195" t="s">
        <v>294</v>
      </c>
      <c r="F544" s="101" t="s">
        <v>323</v>
      </c>
      <c r="G544" s="3">
        <f>SUM(G545:G548)</f>
        <v>6460.9</v>
      </c>
      <c r="H544" s="3">
        <f t="shared" ref="H544:N544" si="197">SUM(H545:H548)</f>
        <v>173</v>
      </c>
      <c r="I544" s="3">
        <f t="shared" si="197"/>
        <v>0</v>
      </c>
      <c r="J544" s="3">
        <f t="shared" si="197"/>
        <v>0</v>
      </c>
      <c r="K544" s="3">
        <f t="shared" si="197"/>
        <v>6460.9</v>
      </c>
      <c r="L544" s="3">
        <f t="shared" si="197"/>
        <v>173</v>
      </c>
      <c r="M544" s="3">
        <f t="shared" si="197"/>
        <v>0</v>
      </c>
      <c r="N544" s="3">
        <f t="shared" si="197"/>
        <v>0</v>
      </c>
      <c r="O544" s="10"/>
    </row>
    <row r="545" spans="1:15" ht="120.75" customHeight="1">
      <c r="A545" s="212"/>
      <c r="B545" s="219"/>
      <c r="C545" s="220"/>
      <c r="D545" s="221"/>
      <c r="E545" s="196"/>
      <c r="F545" s="75">
        <v>2013</v>
      </c>
      <c r="G545" s="7">
        <f t="shared" ref="G545:H548" si="198">I545+K545+M545</f>
        <v>6460.9</v>
      </c>
      <c r="H545" s="7">
        <f t="shared" si="198"/>
        <v>0</v>
      </c>
      <c r="I545" s="10">
        <v>0</v>
      </c>
      <c r="J545" s="10">
        <v>0</v>
      </c>
      <c r="K545" s="10">
        <v>6460.9</v>
      </c>
      <c r="L545" s="10">
        <v>0</v>
      </c>
      <c r="M545" s="10">
        <v>0</v>
      </c>
      <c r="N545" s="10">
        <v>0</v>
      </c>
      <c r="O545" s="20" t="s">
        <v>356</v>
      </c>
    </row>
    <row r="546" spans="1:15" ht="118.5" customHeight="1">
      <c r="A546" s="212"/>
      <c r="B546" s="219"/>
      <c r="C546" s="220"/>
      <c r="D546" s="221"/>
      <c r="E546" s="196"/>
      <c r="F546" s="75">
        <v>2014</v>
      </c>
      <c r="G546" s="35">
        <f t="shared" si="198"/>
        <v>0</v>
      </c>
      <c r="H546" s="7">
        <f t="shared" si="198"/>
        <v>0</v>
      </c>
      <c r="I546" s="10">
        <v>0</v>
      </c>
      <c r="J546" s="10">
        <v>0</v>
      </c>
      <c r="K546" s="10">
        <v>0</v>
      </c>
      <c r="L546" s="10">
        <v>0</v>
      </c>
      <c r="M546" s="10">
        <v>0</v>
      </c>
      <c r="N546" s="10">
        <v>0</v>
      </c>
      <c r="O546" s="19" t="s">
        <v>408</v>
      </c>
    </row>
    <row r="547" spans="1:15" ht="99.75" customHeight="1">
      <c r="A547" s="197"/>
      <c r="B547" s="222"/>
      <c r="C547" s="223"/>
      <c r="D547" s="224"/>
      <c r="E547" s="197"/>
      <c r="F547" s="75">
        <v>2015</v>
      </c>
      <c r="G547" s="35">
        <f t="shared" si="198"/>
        <v>0</v>
      </c>
      <c r="H547" s="7">
        <f t="shared" si="198"/>
        <v>173</v>
      </c>
      <c r="I547" s="10">
        <v>0</v>
      </c>
      <c r="J547" s="10">
        <v>0</v>
      </c>
      <c r="K547" s="10">
        <v>0</v>
      </c>
      <c r="L547" s="10">
        <v>173</v>
      </c>
      <c r="M547" s="10">
        <v>0</v>
      </c>
      <c r="N547" s="10">
        <v>0</v>
      </c>
      <c r="O547" s="55" t="s">
        <v>675</v>
      </c>
    </row>
    <row r="548" spans="1:15" ht="35.25" customHeight="1">
      <c r="A548" s="198"/>
      <c r="B548" s="225"/>
      <c r="C548" s="226"/>
      <c r="D548" s="227"/>
      <c r="E548" s="198"/>
      <c r="F548" s="138">
        <v>2016</v>
      </c>
      <c r="G548" s="35">
        <f t="shared" si="198"/>
        <v>0</v>
      </c>
      <c r="H548" s="7">
        <f t="shared" si="198"/>
        <v>0</v>
      </c>
      <c r="I548" s="10">
        <v>0</v>
      </c>
      <c r="J548" s="10">
        <v>0</v>
      </c>
      <c r="K548" s="10">
        <v>0</v>
      </c>
      <c r="L548" s="10">
        <v>0</v>
      </c>
      <c r="M548" s="10">
        <v>0</v>
      </c>
      <c r="N548" s="10">
        <v>0</v>
      </c>
      <c r="O548" s="55" t="s">
        <v>743</v>
      </c>
    </row>
    <row r="549" spans="1:15" ht="32.25" customHeight="1">
      <c r="A549" s="211" t="s">
        <v>77</v>
      </c>
      <c r="B549" s="208" t="s">
        <v>50</v>
      </c>
      <c r="C549" s="213"/>
      <c r="D549" s="214"/>
      <c r="E549" s="195" t="s">
        <v>303</v>
      </c>
      <c r="F549" s="75" t="s">
        <v>323</v>
      </c>
      <c r="G549" s="3">
        <f>SUM(G550:G553)</f>
        <v>387</v>
      </c>
      <c r="H549" s="3">
        <f t="shared" ref="H549:N549" si="199">SUM(H550:H553)</f>
        <v>29.7</v>
      </c>
      <c r="I549" s="3">
        <f t="shared" si="199"/>
        <v>0</v>
      </c>
      <c r="J549" s="3">
        <f t="shared" si="199"/>
        <v>0</v>
      </c>
      <c r="K549" s="3">
        <f t="shared" si="199"/>
        <v>387</v>
      </c>
      <c r="L549" s="3">
        <f t="shared" si="199"/>
        <v>29.7</v>
      </c>
      <c r="M549" s="3">
        <f t="shared" si="199"/>
        <v>0</v>
      </c>
      <c r="N549" s="3">
        <f t="shared" si="199"/>
        <v>0</v>
      </c>
      <c r="O549" s="10"/>
    </row>
    <row r="550" spans="1:15" ht="125.25" customHeight="1">
      <c r="A550" s="212"/>
      <c r="B550" s="219"/>
      <c r="C550" s="220"/>
      <c r="D550" s="221"/>
      <c r="E550" s="196"/>
      <c r="F550" s="75">
        <v>2013</v>
      </c>
      <c r="G550" s="35">
        <f t="shared" ref="G550:H553" si="200">I550+K550+M550</f>
        <v>387</v>
      </c>
      <c r="H550" s="7">
        <f t="shared" si="200"/>
        <v>0</v>
      </c>
      <c r="I550" s="75">
        <v>0</v>
      </c>
      <c r="J550" s="75">
        <v>0</v>
      </c>
      <c r="K550" s="75">
        <v>387</v>
      </c>
      <c r="L550" s="75">
        <v>0</v>
      </c>
      <c r="M550" s="75">
        <v>0</v>
      </c>
      <c r="N550" s="75">
        <v>0</v>
      </c>
      <c r="O550" s="20" t="s">
        <v>356</v>
      </c>
    </row>
    <row r="551" spans="1:15" ht="114.75" customHeight="1">
      <c r="A551" s="212"/>
      <c r="B551" s="219"/>
      <c r="C551" s="220"/>
      <c r="D551" s="221"/>
      <c r="E551" s="196"/>
      <c r="F551" s="75">
        <v>2014</v>
      </c>
      <c r="G551" s="35">
        <f t="shared" si="200"/>
        <v>0</v>
      </c>
      <c r="H551" s="7">
        <f t="shared" si="200"/>
        <v>0</v>
      </c>
      <c r="I551" s="10">
        <v>0</v>
      </c>
      <c r="J551" s="10">
        <v>0</v>
      </c>
      <c r="K551" s="10">
        <v>0</v>
      </c>
      <c r="L551" s="10">
        <v>0</v>
      </c>
      <c r="M551" s="10">
        <v>0</v>
      </c>
      <c r="N551" s="10">
        <v>0</v>
      </c>
      <c r="O551" s="19" t="s">
        <v>408</v>
      </c>
    </row>
    <row r="552" spans="1:15" ht="86.25" customHeight="1">
      <c r="A552" s="197"/>
      <c r="B552" s="222"/>
      <c r="C552" s="223"/>
      <c r="D552" s="224"/>
      <c r="E552" s="197"/>
      <c r="F552" s="75">
        <v>2015</v>
      </c>
      <c r="G552" s="35">
        <f t="shared" si="200"/>
        <v>0</v>
      </c>
      <c r="H552" s="7">
        <f t="shared" si="200"/>
        <v>29.7</v>
      </c>
      <c r="I552" s="10">
        <v>0</v>
      </c>
      <c r="J552" s="10">
        <v>0</v>
      </c>
      <c r="K552" s="10">
        <v>0</v>
      </c>
      <c r="L552" s="10">
        <v>29.7</v>
      </c>
      <c r="M552" s="10">
        <v>0</v>
      </c>
      <c r="N552" s="10">
        <v>0</v>
      </c>
      <c r="O552" s="55" t="s">
        <v>821</v>
      </c>
    </row>
    <row r="553" spans="1:15" ht="30" customHeight="1">
      <c r="A553" s="198"/>
      <c r="B553" s="225"/>
      <c r="C553" s="226"/>
      <c r="D553" s="227"/>
      <c r="E553" s="198"/>
      <c r="F553" s="138">
        <v>2016</v>
      </c>
      <c r="G553" s="35">
        <f t="shared" si="200"/>
        <v>0</v>
      </c>
      <c r="H553" s="7">
        <f t="shared" si="200"/>
        <v>0</v>
      </c>
      <c r="I553" s="10">
        <v>0</v>
      </c>
      <c r="J553" s="10">
        <v>0</v>
      </c>
      <c r="K553" s="10">
        <v>0</v>
      </c>
      <c r="L553" s="10">
        <v>0</v>
      </c>
      <c r="M553" s="10">
        <v>0</v>
      </c>
      <c r="N553" s="10">
        <v>0</v>
      </c>
      <c r="O553" s="55" t="s">
        <v>743</v>
      </c>
    </row>
    <row r="554" spans="1:15" ht="28.5" hidden="1" customHeight="1">
      <c r="A554" s="211" t="s">
        <v>78</v>
      </c>
      <c r="B554" s="208" t="s">
        <v>52</v>
      </c>
      <c r="C554" s="213"/>
      <c r="D554" s="214"/>
      <c r="E554" s="195" t="s">
        <v>296</v>
      </c>
      <c r="F554" s="75" t="s">
        <v>323</v>
      </c>
      <c r="G554" s="3">
        <f>SUM(G555:G558)</f>
        <v>387</v>
      </c>
      <c r="H554" s="3">
        <f t="shared" ref="H554:N554" si="201">SUM(H555:H558)</f>
        <v>98</v>
      </c>
      <c r="I554" s="3">
        <f t="shared" si="201"/>
        <v>0</v>
      </c>
      <c r="J554" s="3">
        <f t="shared" si="201"/>
        <v>0</v>
      </c>
      <c r="K554" s="3">
        <f t="shared" si="201"/>
        <v>387</v>
      </c>
      <c r="L554" s="3">
        <f t="shared" si="201"/>
        <v>98</v>
      </c>
      <c r="M554" s="3">
        <f t="shared" si="201"/>
        <v>0</v>
      </c>
      <c r="N554" s="3">
        <f t="shared" si="201"/>
        <v>0</v>
      </c>
      <c r="O554" s="10"/>
    </row>
    <row r="555" spans="1:15" ht="120.75" customHeight="1">
      <c r="A555" s="212"/>
      <c r="B555" s="219"/>
      <c r="C555" s="220"/>
      <c r="D555" s="221"/>
      <c r="E555" s="196"/>
      <c r="F555" s="75">
        <v>2013</v>
      </c>
      <c r="G555" s="35">
        <f t="shared" ref="G555:H558" si="202">I555+K555+M555</f>
        <v>387</v>
      </c>
      <c r="H555" s="7">
        <f t="shared" si="202"/>
        <v>0</v>
      </c>
      <c r="I555" s="75">
        <v>0</v>
      </c>
      <c r="J555" s="75">
        <v>0</v>
      </c>
      <c r="K555" s="75">
        <v>387</v>
      </c>
      <c r="L555" s="75">
        <v>0</v>
      </c>
      <c r="M555" s="75">
        <v>0</v>
      </c>
      <c r="N555" s="75">
        <v>0</v>
      </c>
      <c r="O555" s="20" t="s">
        <v>356</v>
      </c>
    </row>
    <row r="556" spans="1:15" ht="118.5" customHeight="1">
      <c r="A556" s="212"/>
      <c r="B556" s="219"/>
      <c r="C556" s="220"/>
      <c r="D556" s="221"/>
      <c r="E556" s="196"/>
      <c r="F556" s="75">
        <v>2014</v>
      </c>
      <c r="G556" s="35">
        <f t="shared" si="202"/>
        <v>0</v>
      </c>
      <c r="H556" s="7">
        <f t="shared" si="202"/>
        <v>0</v>
      </c>
      <c r="I556" s="10">
        <v>0</v>
      </c>
      <c r="J556" s="10">
        <v>0</v>
      </c>
      <c r="K556" s="10">
        <v>0</v>
      </c>
      <c r="L556" s="10">
        <v>0</v>
      </c>
      <c r="M556" s="10">
        <v>0</v>
      </c>
      <c r="N556" s="10">
        <v>0</v>
      </c>
      <c r="O556" s="19" t="s">
        <v>408</v>
      </c>
    </row>
    <row r="557" spans="1:15" ht="84.75" customHeight="1">
      <c r="A557" s="197"/>
      <c r="B557" s="222"/>
      <c r="C557" s="223"/>
      <c r="D557" s="224"/>
      <c r="E557" s="197"/>
      <c r="F557" s="75">
        <v>2015</v>
      </c>
      <c r="G557" s="35">
        <f t="shared" si="202"/>
        <v>0</v>
      </c>
      <c r="H557" s="7">
        <f t="shared" si="202"/>
        <v>98</v>
      </c>
      <c r="I557" s="10">
        <v>0</v>
      </c>
      <c r="J557" s="10">
        <v>0</v>
      </c>
      <c r="K557" s="10">
        <v>0</v>
      </c>
      <c r="L557" s="10">
        <v>98</v>
      </c>
      <c r="M557" s="10">
        <v>0</v>
      </c>
      <c r="N557" s="10">
        <v>0</v>
      </c>
      <c r="O557" s="34" t="s">
        <v>822</v>
      </c>
    </row>
    <row r="558" spans="1:15" ht="28.5" customHeight="1">
      <c r="A558" s="198"/>
      <c r="B558" s="225"/>
      <c r="C558" s="226"/>
      <c r="D558" s="227"/>
      <c r="E558" s="198"/>
      <c r="F558" s="138">
        <v>2016</v>
      </c>
      <c r="G558" s="35">
        <f t="shared" si="202"/>
        <v>0</v>
      </c>
      <c r="H558" s="7">
        <f t="shared" si="202"/>
        <v>0</v>
      </c>
      <c r="I558" s="10">
        <v>0</v>
      </c>
      <c r="J558" s="10">
        <v>0</v>
      </c>
      <c r="K558" s="10">
        <v>0</v>
      </c>
      <c r="L558" s="10">
        <v>0</v>
      </c>
      <c r="M558" s="10">
        <v>0</v>
      </c>
      <c r="N558" s="10">
        <v>0</v>
      </c>
      <c r="O558" s="55" t="s">
        <v>823</v>
      </c>
    </row>
    <row r="559" spans="1:15" ht="32.25" customHeight="1">
      <c r="A559" s="211" t="s">
        <v>79</v>
      </c>
      <c r="B559" s="208" t="s">
        <v>63</v>
      </c>
      <c r="C559" s="213"/>
      <c r="D559" s="214"/>
      <c r="E559" s="195" t="s">
        <v>2</v>
      </c>
      <c r="F559" s="75" t="s">
        <v>323</v>
      </c>
      <c r="G559" s="48">
        <f>SUM(G560:G563)</f>
        <v>387</v>
      </c>
      <c r="H559" s="48">
        <f t="shared" ref="H559:N559" si="203">SUM(H560:H563)</f>
        <v>99.9</v>
      </c>
      <c r="I559" s="48">
        <f t="shared" si="203"/>
        <v>0</v>
      </c>
      <c r="J559" s="48">
        <f t="shared" si="203"/>
        <v>0</v>
      </c>
      <c r="K559" s="48">
        <f t="shared" si="203"/>
        <v>387</v>
      </c>
      <c r="L559" s="48">
        <f t="shared" si="203"/>
        <v>99.9</v>
      </c>
      <c r="M559" s="48">
        <f t="shared" si="203"/>
        <v>0</v>
      </c>
      <c r="N559" s="48">
        <f t="shared" si="203"/>
        <v>0</v>
      </c>
      <c r="O559" s="10"/>
    </row>
    <row r="560" spans="1:15" ht="123.75" customHeight="1">
      <c r="A560" s="212"/>
      <c r="B560" s="219"/>
      <c r="C560" s="220"/>
      <c r="D560" s="221"/>
      <c r="E560" s="196"/>
      <c r="F560" s="75">
        <v>2013</v>
      </c>
      <c r="G560" s="35">
        <f t="shared" ref="G560:H563" si="204">I560+K560+M560</f>
        <v>387</v>
      </c>
      <c r="H560" s="7">
        <f t="shared" si="204"/>
        <v>0</v>
      </c>
      <c r="I560" s="75">
        <v>0</v>
      </c>
      <c r="J560" s="75">
        <v>0</v>
      </c>
      <c r="K560" s="75">
        <v>387</v>
      </c>
      <c r="L560" s="75">
        <v>0</v>
      </c>
      <c r="M560" s="75">
        <v>0</v>
      </c>
      <c r="N560" s="75">
        <v>0</v>
      </c>
      <c r="O560" s="20" t="s">
        <v>356</v>
      </c>
    </row>
    <row r="561" spans="1:15" ht="122.25" customHeight="1">
      <c r="A561" s="212"/>
      <c r="B561" s="219"/>
      <c r="C561" s="220"/>
      <c r="D561" s="221"/>
      <c r="E561" s="196"/>
      <c r="F561" s="75">
        <v>2014</v>
      </c>
      <c r="G561" s="35">
        <f t="shared" si="204"/>
        <v>0</v>
      </c>
      <c r="H561" s="7">
        <f t="shared" si="204"/>
        <v>0</v>
      </c>
      <c r="I561" s="10">
        <v>0</v>
      </c>
      <c r="J561" s="10">
        <v>0</v>
      </c>
      <c r="K561" s="10">
        <v>0</v>
      </c>
      <c r="L561" s="10">
        <v>0</v>
      </c>
      <c r="M561" s="10">
        <v>0</v>
      </c>
      <c r="N561" s="10">
        <v>0</v>
      </c>
      <c r="O561" s="19" t="s">
        <v>408</v>
      </c>
    </row>
    <row r="562" spans="1:15" ht="32.25" customHeight="1">
      <c r="A562" s="197"/>
      <c r="B562" s="222"/>
      <c r="C562" s="223"/>
      <c r="D562" s="224"/>
      <c r="E562" s="197"/>
      <c r="F562" s="75">
        <v>2015</v>
      </c>
      <c r="G562" s="35">
        <f t="shared" si="204"/>
        <v>0</v>
      </c>
      <c r="H562" s="7">
        <f t="shared" si="204"/>
        <v>99.9</v>
      </c>
      <c r="I562" s="10">
        <v>0</v>
      </c>
      <c r="J562" s="10">
        <v>0</v>
      </c>
      <c r="K562" s="10">
        <v>0</v>
      </c>
      <c r="L562" s="10">
        <v>99.9</v>
      </c>
      <c r="M562" s="10">
        <v>0</v>
      </c>
      <c r="N562" s="10">
        <v>0</v>
      </c>
      <c r="O562" s="55" t="s">
        <v>676</v>
      </c>
    </row>
    <row r="563" spans="1:15" ht="89.25" customHeight="1">
      <c r="A563" s="198"/>
      <c r="B563" s="225"/>
      <c r="C563" s="226"/>
      <c r="D563" s="227"/>
      <c r="E563" s="198"/>
      <c r="F563" s="138">
        <v>2016</v>
      </c>
      <c r="G563" s="35">
        <f t="shared" si="204"/>
        <v>0</v>
      </c>
      <c r="H563" s="7">
        <f t="shared" si="204"/>
        <v>0</v>
      </c>
      <c r="I563" s="10">
        <v>0</v>
      </c>
      <c r="J563" s="10">
        <v>0</v>
      </c>
      <c r="K563" s="10">
        <v>0</v>
      </c>
      <c r="L563" s="10">
        <v>0</v>
      </c>
      <c r="M563" s="10">
        <v>0</v>
      </c>
      <c r="N563" s="10">
        <v>0</v>
      </c>
      <c r="O563" s="55" t="s">
        <v>741</v>
      </c>
    </row>
    <row r="564" spans="1:15" ht="30" customHeight="1">
      <c r="A564" s="211" t="s">
        <v>80</v>
      </c>
      <c r="B564" s="208" t="s">
        <v>64</v>
      </c>
      <c r="C564" s="213"/>
      <c r="D564" s="214"/>
      <c r="E564" s="195" t="s">
        <v>53</v>
      </c>
      <c r="F564" s="75" t="s">
        <v>323</v>
      </c>
      <c r="G564" s="48">
        <f>SUM(G565:G568)</f>
        <v>387</v>
      </c>
      <c r="H564" s="48">
        <f t="shared" ref="H564:N564" si="205">SUM(H565:H568)</f>
        <v>133.9</v>
      </c>
      <c r="I564" s="48">
        <f t="shared" si="205"/>
        <v>0</v>
      </c>
      <c r="J564" s="48">
        <f t="shared" si="205"/>
        <v>0</v>
      </c>
      <c r="K564" s="48">
        <f t="shared" si="205"/>
        <v>387</v>
      </c>
      <c r="L564" s="48">
        <f t="shared" si="205"/>
        <v>133.9</v>
      </c>
      <c r="M564" s="48">
        <f t="shared" si="205"/>
        <v>0</v>
      </c>
      <c r="N564" s="48">
        <f t="shared" si="205"/>
        <v>0</v>
      </c>
      <c r="O564" s="34"/>
    </row>
    <row r="565" spans="1:15" ht="114" customHeight="1">
      <c r="A565" s="212"/>
      <c r="B565" s="219"/>
      <c r="C565" s="220"/>
      <c r="D565" s="221"/>
      <c r="E565" s="196"/>
      <c r="F565" s="75">
        <v>2013</v>
      </c>
      <c r="G565" s="7">
        <f t="shared" ref="G565:H568" si="206">I565+K565+M565</f>
        <v>387</v>
      </c>
      <c r="H565" s="7">
        <f t="shared" si="206"/>
        <v>0</v>
      </c>
      <c r="I565" s="75">
        <v>0</v>
      </c>
      <c r="J565" s="75">
        <v>0</v>
      </c>
      <c r="K565" s="75">
        <v>387</v>
      </c>
      <c r="L565" s="75">
        <v>0</v>
      </c>
      <c r="M565" s="75">
        <v>0</v>
      </c>
      <c r="N565" s="75">
        <v>0</v>
      </c>
      <c r="O565" s="20" t="s">
        <v>356</v>
      </c>
    </row>
    <row r="566" spans="1:15" ht="115.5" customHeight="1">
      <c r="A566" s="212"/>
      <c r="B566" s="219"/>
      <c r="C566" s="220"/>
      <c r="D566" s="221"/>
      <c r="E566" s="196"/>
      <c r="F566" s="75">
        <v>2014</v>
      </c>
      <c r="G566" s="35">
        <f t="shared" si="206"/>
        <v>0</v>
      </c>
      <c r="H566" s="7">
        <f t="shared" si="206"/>
        <v>0</v>
      </c>
      <c r="I566" s="10">
        <v>0</v>
      </c>
      <c r="J566" s="10">
        <v>0</v>
      </c>
      <c r="K566" s="10">
        <v>0</v>
      </c>
      <c r="L566" s="10">
        <v>0</v>
      </c>
      <c r="M566" s="10">
        <v>0</v>
      </c>
      <c r="N566" s="10">
        <v>0</v>
      </c>
      <c r="O566" s="19" t="s">
        <v>408</v>
      </c>
    </row>
    <row r="567" spans="1:15" ht="86.25" customHeight="1">
      <c r="A567" s="197"/>
      <c r="B567" s="222"/>
      <c r="C567" s="223"/>
      <c r="D567" s="224"/>
      <c r="E567" s="197"/>
      <c r="F567" s="75">
        <v>2015</v>
      </c>
      <c r="G567" s="35">
        <f t="shared" si="206"/>
        <v>0</v>
      </c>
      <c r="H567" s="7">
        <f t="shared" si="206"/>
        <v>133.9</v>
      </c>
      <c r="I567" s="10">
        <v>0</v>
      </c>
      <c r="J567" s="10">
        <v>0</v>
      </c>
      <c r="K567" s="10">
        <v>0</v>
      </c>
      <c r="L567" s="10">
        <v>133.9</v>
      </c>
      <c r="M567" s="10">
        <v>0</v>
      </c>
      <c r="N567" s="10">
        <v>0</v>
      </c>
      <c r="O567" s="55" t="s">
        <v>803</v>
      </c>
    </row>
    <row r="568" spans="1:15" ht="28.5" customHeight="1">
      <c r="A568" s="198"/>
      <c r="B568" s="225"/>
      <c r="C568" s="226"/>
      <c r="D568" s="227"/>
      <c r="E568" s="198"/>
      <c r="F568" s="138">
        <v>2016</v>
      </c>
      <c r="G568" s="35">
        <f t="shared" si="206"/>
        <v>0</v>
      </c>
      <c r="H568" s="7">
        <f t="shared" si="206"/>
        <v>0</v>
      </c>
      <c r="I568" s="10">
        <v>0</v>
      </c>
      <c r="J568" s="10">
        <v>0</v>
      </c>
      <c r="K568" s="10">
        <v>0</v>
      </c>
      <c r="L568" s="10">
        <v>0</v>
      </c>
      <c r="M568" s="10">
        <v>0</v>
      </c>
      <c r="N568" s="10">
        <v>0</v>
      </c>
      <c r="O568" s="55" t="s">
        <v>743</v>
      </c>
    </row>
    <row r="569" spans="1:15" ht="31.5" customHeight="1">
      <c r="A569" s="211" t="s">
        <v>81</v>
      </c>
      <c r="B569" s="208" t="s">
        <v>65</v>
      </c>
      <c r="C569" s="213"/>
      <c r="D569" s="214"/>
      <c r="E569" s="195" t="s">
        <v>54</v>
      </c>
      <c r="F569" s="75" t="s">
        <v>323</v>
      </c>
      <c r="G569" s="48">
        <f>SUM(G570:G573)</f>
        <v>387</v>
      </c>
      <c r="H569" s="48">
        <f t="shared" ref="H569:N569" si="207">SUM(H570:H573)</f>
        <v>52</v>
      </c>
      <c r="I569" s="48">
        <f t="shared" si="207"/>
        <v>0</v>
      </c>
      <c r="J569" s="48">
        <f t="shared" si="207"/>
        <v>0</v>
      </c>
      <c r="K569" s="48">
        <f t="shared" si="207"/>
        <v>387</v>
      </c>
      <c r="L569" s="48">
        <f t="shared" si="207"/>
        <v>52</v>
      </c>
      <c r="M569" s="48">
        <f t="shared" si="207"/>
        <v>0</v>
      </c>
      <c r="N569" s="48">
        <f t="shared" si="207"/>
        <v>0</v>
      </c>
      <c r="O569" s="10"/>
    </row>
    <row r="570" spans="1:15" ht="119.25" customHeight="1">
      <c r="A570" s="212"/>
      <c r="B570" s="219"/>
      <c r="C570" s="220"/>
      <c r="D570" s="221"/>
      <c r="E570" s="196"/>
      <c r="F570" s="75">
        <v>2013</v>
      </c>
      <c r="G570" s="35">
        <f t="shared" ref="G570:H573" si="208">I570+K570+M570</f>
        <v>387</v>
      </c>
      <c r="H570" s="7">
        <f t="shared" si="208"/>
        <v>0</v>
      </c>
      <c r="I570" s="75">
        <v>0</v>
      </c>
      <c r="J570" s="75">
        <v>0</v>
      </c>
      <c r="K570" s="75">
        <v>387</v>
      </c>
      <c r="L570" s="75">
        <v>0</v>
      </c>
      <c r="M570" s="75">
        <v>0</v>
      </c>
      <c r="N570" s="75">
        <v>0</v>
      </c>
      <c r="O570" s="20" t="s">
        <v>356</v>
      </c>
    </row>
    <row r="571" spans="1:15" ht="102" customHeight="1">
      <c r="A571" s="212"/>
      <c r="B571" s="219"/>
      <c r="C571" s="220"/>
      <c r="D571" s="221"/>
      <c r="E571" s="196"/>
      <c r="F571" s="75">
        <v>2014</v>
      </c>
      <c r="G571" s="35">
        <f t="shared" si="208"/>
        <v>0</v>
      </c>
      <c r="H571" s="7">
        <f t="shared" si="208"/>
        <v>0</v>
      </c>
      <c r="I571" s="10">
        <v>0</v>
      </c>
      <c r="J571" s="10">
        <v>0</v>
      </c>
      <c r="K571" s="10">
        <v>0</v>
      </c>
      <c r="L571" s="10">
        <v>0</v>
      </c>
      <c r="M571" s="10">
        <v>0</v>
      </c>
      <c r="N571" s="10">
        <v>0</v>
      </c>
      <c r="O571" s="19" t="s">
        <v>408</v>
      </c>
    </row>
    <row r="572" spans="1:15" ht="28.5" customHeight="1">
      <c r="A572" s="197"/>
      <c r="B572" s="222"/>
      <c r="C572" s="223"/>
      <c r="D572" s="224"/>
      <c r="E572" s="197"/>
      <c r="F572" s="75">
        <v>2015</v>
      </c>
      <c r="G572" s="35">
        <f t="shared" si="208"/>
        <v>0</v>
      </c>
      <c r="H572" s="7">
        <f t="shared" si="208"/>
        <v>52</v>
      </c>
      <c r="I572" s="10">
        <v>0</v>
      </c>
      <c r="J572" s="10">
        <v>0</v>
      </c>
      <c r="K572" s="10">
        <v>0</v>
      </c>
      <c r="L572" s="10">
        <v>52</v>
      </c>
      <c r="M572" s="10">
        <v>0</v>
      </c>
      <c r="N572" s="10">
        <v>0</v>
      </c>
      <c r="O572" s="19" t="s">
        <v>742</v>
      </c>
    </row>
    <row r="573" spans="1:15" ht="89.25" customHeight="1">
      <c r="A573" s="198"/>
      <c r="B573" s="225"/>
      <c r="C573" s="226"/>
      <c r="D573" s="227"/>
      <c r="E573" s="198"/>
      <c r="F573" s="138">
        <v>2016</v>
      </c>
      <c r="G573" s="35">
        <f t="shared" si="208"/>
        <v>0</v>
      </c>
      <c r="H573" s="7">
        <f t="shared" si="208"/>
        <v>0</v>
      </c>
      <c r="I573" s="10">
        <v>0</v>
      </c>
      <c r="J573" s="10"/>
      <c r="K573" s="10">
        <v>0</v>
      </c>
      <c r="L573" s="10">
        <v>0</v>
      </c>
      <c r="M573" s="10">
        <v>0</v>
      </c>
      <c r="N573" s="10">
        <v>0</v>
      </c>
      <c r="O573" s="55" t="s">
        <v>824</v>
      </c>
    </row>
    <row r="574" spans="1:15" ht="21.75" customHeight="1">
      <c r="A574" s="211" t="s">
        <v>82</v>
      </c>
      <c r="B574" s="208" t="s">
        <v>66</v>
      </c>
      <c r="C574" s="213"/>
      <c r="D574" s="214"/>
      <c r="E574" s="195" t="s">
        <v>57</v>
      </c>
      <c r="F574" s="75" t="s">
        <v>323</v>
      </c>
      <c r="G574" s="48">
        <f>SUM(G575:G578)</f>
        <v>387</v>
      </c>
      <c r="H574" s="48">
        <f t="shared" ref="H574:N574" si="209">SUM(H575:H578)</f>
        <v>85</v>
      </c>
      <c r="I574" s="48">
        <f t="shared" si="209"/>
        <v>0</v>
      </c>
      <c r="J574" s="48">
        <f t="shared" si="209"/>
        <v>0</v>
      </c>
      <c r="K574" s="48">
        <f t="shared" si="209"/>
        <v>387</v>
      </c>
      <c r="L574" s="48">
        <f t="shared" si="209"/>
        <v>85</v>
      </c>
      <c r="M574" s="48">
        <f t="shared" si="209"/>
        <v>0</v>
      </c>
      <c r="N574" s="48">
        <f t="shared" si="209"/>
        <v>0</v>
      </c>
      <c r="O574" s="10"/>
    </row>
    <row r="575" spans="1:15" ht="123" customHeight="1">
      <c r="A575" s="212"/>
      <c r="B575" s="219"/>
      <c r="C575" s="220"/>
      <c r="D575" s="221"/>
      <c r="E575" s="196"/>
      <c r="F575" s="75">
        <v>2013</v>
      </c>
      <c r="G575" s="35">
        <f t="shared" ref="G575:H578" si="210">I575+K575+M575</f>
        <v>387</v>
      </c>
      <c r="H575" s="7">
        <f t="shared" si="210"/>
        <v>0</v>
      </c>
      <c r="I575" s="75">
        <v>0</v>
      </c>
      <c r="J575" s="75">
        <v>0</v>
      </c>
      <c r="K575" s="75">
        <v>387</v>
      </c>
      <c r="L575" s="75">
        <v>0</v>
      </c>
      <c r="M575" s="75">
        <v>0</v>
      </c>
      <c r="N575" s="75">
        <v>0</v>
      </c>
      <c r="O575" s="20" t="s">
        <v>356</v>
      </c>
    </row>
    <row r="576" spans="1:15" ht="119.25" customHeight="1">
      <c r="A576" s="212"/>
      <c r="B576" s="219"/>
      <c r="C576" s="220"/>
      <c r="D576" s="221"/>
      <c r="E576" s="196"/>
      <c r="F576" s="75">
        <v>2014</v>
      </c>
      <c r="G576" s="35">
        <f t="shared" si="210"/>
        <v>0</v>
      </c>
      <c r="H576" s="7">
        <f t="shared" si="210"/>
        <v>0</v>
      </c>
      <c r="I576" s="10">
        <v>0</v>
      </c>
      <c r="J576" s="10">
        <v>0</v>
      </c>
      <c r="K576" s="10">
        <v>0</v>
      </c>
      <c r="L576" s="10">
        <v>0</v>
      </c>
      <c r="M576" s="10">
        <v>0</v>
      </c>
      <c r="N576" s="10">
        <v>0</v>
      </c>
      <c r="O576" s="19" t="s">
        <v>408</v>
      </c>
    </row>
    <row r="577" spans="1:15" ht="29.25" customHeight="1">
      <c r="A577" s="197"/>
      <c r="B577" s="222"/>
      <c r="C577" s="223"/>
      <c r="D577" s="224"/>
      <c r="E577" s="197"/>
      <c r="F577" s="75">
        <v>2015</v>
      </c>
      <c r="G577" s="35">
        <f t="shared" si="210"/>
        <v>0</v>
      </c>
      <c r="H577" s="7">
        <f t="shared" si="210"/>
        <v>85</v>
      </c>
      <c r="I577" s="10">
        <v>0</v>
      </c>
      <c r="J577" s="10">
        <v>0</v>
      </c>
      <c r="K577" s="10">
        <v>0</v>
      </c>
      <c r="L577" s="10">
        <v>85</v>
      </c>
      <c r="M577" s="10">
        <v>0</v>
      </c>
      <c r="N577" s="10">
        <v>0</v>
      </c>
      <c r="O577" s="34" t="s">
        <v>677</v>
      </c>
    </row>
    <row r="578" spans="1:15" ht="90" customHeight="1">
      <c r="A578" s="198"/>
      <c r="B578" s="225"/>
      <c r="C578" s="226"/>
      <c r="D578" s="227"/>
      <c r="E578" s="198"/>
      <c r="F578" s="138">
        <v>2016</v>
      </c>
      <c r="G578" s="35">
        <f t="shared" si="210"/>
        <v>0</v>
      </c>
      <c r="H578" s="7">
        <f t="shared" si="210"/>
        <v>0</v>
      </c>
      <c r="I578" s="10">
        <v>0</v>
      </c>
      <c r="J578" s="10">
        <v>0</v>
      </c>
      <c r="K578" s="10">
        <v>0</v>
      </c>
      <c r="L578" s="10">
        <v>0</v>
      </c>
      <c r="M578" s="10">
        <v>0</v>
      </c>
      <c r="N578" s="10">
        <v>0</v>
      </c>
      <c r="O578" s="34" t="s">
        <v>825</v>
      </c>
    </row>
    <row r="579" spans="1:15" ht="30.75" customHeight="1">
      <c r="A579" s="211" t="s">
        <v>83</v>
      </c>
      <c r="B579" s="208" t="s">
        <v>67</v>
      </c>
      <c r="C579" s="213"/>
      <c r="D579" s="214"/>
      <c r="E579" s="195" t="s">
        <v>55</v>
      </c>
      <c r="F579" s="75" t="s">
        <v>323</v>
      </c>
      <c r="G579" s="3">
        <f>SUM(G580:G583)</f>
        <v>387</v>
      </c>
      <c r="H579" s="3">
        <f t="shared" ref="H579:N579" si="211">SUM(H580:H583)</f>
        <v>66</v>
      </c>
      <c r="I579" s="3">
        <f t="shared" si="211"/>
        <v>0</v>
      </c>
      <c r="J579" s="3">
        <f t="shared" si="211"/>
        <v>0</v>
      </c>
      <c r="K579" s="3">
        <f t="shared" si="211"/>
        <v>387</v>
      </c>
      <c r="L579" s="3">
        <f t="shared" si="211"/>
        <v>66</v>
      </c>
      <c r="M579" s="3">
        <f t="shared" si="211"/>
        <v>0</v>
      </c>
      <c r="N579" s="3">
        <f t="shared" si="211"/>
        <v>0</v>
      </c>
      <c r="O579" s="10"/>
    </row>
    <row r="580" spans="1:15" ht="121.5" customHeight="1">
      <c r="A580" s="212"/>
      <c r="B580" s="219"/>
      <c r="C580" s="220"/>
      <c r="D580" s="221"/>
      <c r="E580" s="196"/>
      <c r="F580" s="75">
        <v>2013</v>
      </c>
      <c r="G580" s="35">
        <f t="shared" ref="G580:H583" si="212">I580+K580+M580</f>
        <v>387</v>
      </c>
      <c r="H580" s="7">
        <f t="shared" si="212"/>
        <v>0</v>
      </c>
      <c r="I580" s="75">
        <v>0</v>
      </c>
      <c r="J580" s="75">
        <v>0</v>
      </c>
      <c r="K580" s="75">
        <v>387</v>
      </c>
      <c r="L580" s="75">
        <v>0</v>
      </c>
      <c r="M580" s="75">
        <v>0</v>
      </c>
      <c r="N580" s="75">
        <v>0</v>
      </c>
      <c r="O580" s="20" t="s">
        <v>356</v>
      </c>
    </row>
    <row r="581" spans="1:15" ht="112.5" customHeight="1">
      <c r="A581" s="212"/>
      <c r="B581" s="219"/>
      <c r="C581" s="220"/>
      <c r="D581" s="221"/>
      <c r="E581" s="196"/>
      <c r="F581" s="75">
        <v>2014</v>
      </c>
      <c r="G581" s="35">
        <f t="shared" si="212"/>
        <v>0</v>
      </c>
      <c r="H581" s="7">
        <f t="shared" si="212"/>
        <v>0</v>
      </c>
      <c r="I581" s="10">
        <v>0</v>
      </c>
      <c r="J581" s="10">
        <v>0</v>
      </c>
      <c r="K581" s="10">
        <v>0</v>
      </c>
      <c r="L581" s="10">
        <v>0</v>
      </c>
      <c r="M581" s="10">
        <v>0</v>
      </c>
      <c r="N581" s="10">
        <v>0</v>
      </c>
      <c r="O581" s="19" t="s">
        <v>408</v>
      </c>
    </row>
    <row r="582" spans="1:15" ht="95.25" customHeight="1">
      <c r="A582" s="197"/>
      <c r="B582" s="222"/>
      <c r="C582" s="223"/>
      <c r="D582" s="224"/>
      <c r="E582" s="197"/>
      <c r="F582" s="75">
        <v>2015</v>
      </c>
      <c r="G582" s="35">
        <f t="shared" si="212"/>
        <v>0</v>
      </c>
      <c r="H582" s="7">
        <f t="shared" si="212"/>
        <v>66</v>
      </c>
      <c r="I582" s="10">
        <v>0</v>
      </c>
      <c r="J582" s="10">
        <v>0</v>
      </c>
      <c r="K582" s="10">
        <v>0</v>
      </c>
      <c r="L582" s="10">
        <v>66</v>
      </c>
      <c r="M582" s="10">
        <v>0</v>
      </c>
      <c r="N582" s="10">
        <v>0</v>
      </c>
      <c r="O582" s="34" t="s">
        <v>678</v>
      </c>
    </row>
    <row r="583" spans="1:15" ht="32.25" customHeight="1">
      <c r="A583" s="198"/>
      <c r="B583" s="225"/>
      <c r="C583" s="226"/>
      <c r="D583" s="227"/>
      <c r="E583" s="198"/>
      <c r="F583" s="138">
        <v>2016</v>
      </c>
      <c r="G583" s="35">
        <f t="shared" si="212"/>
        <v>0</v>
      </c>
      <c r="H583" s="7">
        <f t="shared" si="212"/>
        <v>0</v>
      </c>
      <c r="I583" s="10">
        <v>0</v>
      </c>
      <c r="J583" s="10">
        <v>0</v>
      </c>
      <c r="K583" s="10">
        <v>0</v>
      </c>
      <c r="L583" s="10">
        <v>0</v>
      </c>
      <c r="M583" s="10">
        <v>0</v>
      </c>
      <c r="N583" s="10">
        <v>0</v>
      </c>
      <c r="O583" s="55" t="s">
        <v>743</v>
      </c>
    </row>
    <row r="584" spans="1:15" ht="33" customHeight="1">
      <c r="A584" s="211" t="s">
        <v>84</v>
      </c>
      <c r="B584" s="208" t="s">
        <v>68</v>
      </c>
      <c r="C584" s="213"/>
      <c r="D584" s="214"/>
      <c r="E584" s="195" t="s">
        <v>56</v>
      </c>
      <c r="F584" s="75" t="s">
        <v>323</v>
      </c>
      <c r="G584" s="48">
        <f>SUM(G585:G588)</f>
        <v>387</v>
      </c>
      <c r="H584" s="48">
        <f t="shared" ref="H584:N584" si="213">SUM(H585:H588)</f>
        <v>109</v>
      </c>
      <c r="I584" s="48">
        <f t="shared" si="213"/>
        <v>0</v>
      </c>
      <c r="J584" s="48">
        <f t="shared" si="213"/>
        <v>0</v>
      </c>
      <c r="K584" s="48">
        <f t="shared" si="213"/>
        <v>387</v>
      </c>
      <c r="L584" s="48">
        <f t="shared" si="213"/>
        <v>109</v>
      </c>
      <c r="M584" s="48">
        <f t="shared" si="213"/>
        <v>0</v>
      </c>
      <c r="N584" s="48">
        <f t="shared" si="213"/>
        <v>0</v>
      </c>
      <c r="O584" s="10"/>
    </row>
    <row r="585" spans="1:15" ht="115.5" customHeight="1">
      <c r="A585" s="212"/>
      <c r="B585" s="219"/>
      <c r="C585" s="220"/>
      <c r="D585" s="221"/>
      <c r="E585" s="196"/>
      <c r="F585" s="75">
        <v>2013</v>
      </c>
      <c r="G585" s="35">
        <f t="shared" ref="G585:H588" si="214">I585+K585+M585</f>
        <v>387</v>
      </c>
      <c r="H585" s="7">
        <f t="shared" si="214"/>
        <v>0</v>
      </c>
      <c r="I585" s="75">
        <v>0</v>
      </c>
      <c r="J585" s="75">
        <v>0</v>
      </c>
      <c r="K585" s="75">
        <v>387</v>
      </c>
      <c r="L585" s="75">
        <v>0</v>
      </c>
      <c r="M585" s="75">
        <v>0</v>
      </c>
      <c r="N585" s="75">
        <v>0</v>
      </c>
      <c r="O585" s="20" t="s">
        <v>356</v>
      </c>
    </row>
    <row r="586" spans="1:15" ht="120.75" customHeight="1">
      <c r="A586" s="212"/>
      <c r="B586" s="219"/>
      <c r="C586" s="220"/>
      <c r="D586" s="221"/>
      <c r="E586" s="196"/>
      <c r="F586" s="75">
        <v>2014</v>
      </c>
      <c r="G586" s="35">
        <f t="shared" si="214"/>
        <v>0</v>
      </c>
      <c r="H586" s="7">
        <f t="shared" si="214"/>
        <v>0</v>
      </c>
      <c r="I586" s="10">
        <v>0</v>
      </c>
      <c r="J586" s="10">
        <v>0</v>
      </c>
      <c r="K586" s="10">
        <v>0</v>
      </c>
      <c r="L586" s="10">
        <v>0</v>
      </c>
      <c r="M586" s="10">
        <v>0</v>
      </c>
      <c r="N586" s="10">
        <v>0</v>
      </c>
      <c r="O586" s="19" t="s">
        <v>408</v>
      </c>
    </row>
    <row r="587" spans="1:15" ht="83.25" customHeight="1">
      <c r="A587" s="197"/>
      <c r="B587" s="222"/>
      <c r="C587" s="223"/>
      <c r="D587" s="224"/>
      <c r="E587" s="197"/>
      <c r="F587" s="75">
        <v>2015</v>
      </c>
      <c r="G587" s="35">
        <f t="shared" si="214"/>
        <v>0</v>
      </c>
      <c r="H587" s="7">
        <f t="shared" si="214"/>
        <v>109</v>
      </c>
      <c r="I587" s="10">
        <v>0</v>
      </c>
      <c r="J587" s="10">
        <v>0</v>
      </c>
      <c r="K587" s="10">
        <v>0</v>
      </c>
      <c r="L587" s="10">
        <v>109</v>
      </c>
      <c r="M587" s="10">
        <v>0</v>
      </c>
      <c r="N587" s="10">
        <v>0</v>
      </c>
      <c r="O587" s="34" t="s">
        <v>679</v>
      </c>
    </row>
    <row r="588" spans="1:15" ht="28.5" customHeight="1">
      <c r="A588" s="198"/>
      <c r="B588" s="225"/>
      <c r="C588" s="226"/>
      <c r="D588" s="227"/>
      <c r="E588" s="198"/>
      <c r="F588" s="138">
        <v>2016</v>
      </c>
      <c r="G588" s="35">
        <f t="shared" si="214"/>
        <v>0</v>
      </c>
      <c r="H588" s="7">
        <f t="shared" si="214"/>
        <v>0</v>
      </c>
      <c r="I588" s="10">
        <v>0</v>
      </c>
      <c r="J588" s="10">
        <v>0</v>
      </c>
      <c r="K588" s="10">
        <v>0</v>
      </c>
      <c r="L588" s="10">
        <v>0</v>
      </c>
      <c r="M588" s="10">
        <v>0</v>
      </c>
      <c r="N588" s="10">
        <v>0</v>
      </c>
      <c r="O588" s="55" t="s">
        <v>743</v>
      </c>
    </row>
    <row r="589" spans="1:15" ht="28.5" customHeight="1">
      <c r="A589" s="211" t="s">
        <v>85</v>
      </c>
      <c r="B589" s="208" t="s">
        <v>69</v>
      </c>
      <c r="C589" s="213"/>
      <c r="D589" s="214"/>
      <c r="E589" s="195" t="s">
        <v>58</v>
      </c>
      <c r="F589" s="75" t="s">
        <v>323</v>
      </c>
      <c r="G589" s="48">
        <f>SUM(G590:G593)</f>
        <v>387</v>
      </c>
      <c r="H589" s="48">
        <f t="shared" ref="H589:N589" si="215">SUM(H590:H593)</f>
        <v>55</v>
      </c>
      <c r="I589" s="48">
        <f t="shared" si="215"/>
        <v>0</v>
      </c>
      <c r="J589" s="48">
        <f t="shared" si="215"/>
        <v>0</v>
      </c>
      <c r="K589" s="48">
        <f t="shared" si="215"/>
        <v>387</v>
      </c>
      <c r="L589" s="48">
        <f t="shared" si="215"/>
        <v>55</v>
      </c>
      <c r="M589" s="48">
        <f t="shared" si="215"/>
        <v>0</v>
      </c>
      <c r="N589" s="48">
        <f t="shared" si="215"/>
        <v>0</v>
      </c>
      <c r="O589" s="10"/>
    </row>
    <row r="590" spans="1:15" ht="120" customHeight="1">
      <c r="A590" s="212"/>
      <c r="B590" s="219"/>
      <c r="C590" s="220"/>
      <c r="D590" s="221"/>
      <c r="E590" s="196"/>
      <c r="F590" s="75">
        <v>2013</v>
      </c>
      <c r="G590" s="35">
        <f t="shared" ref="G590:H593" si="216">I590+K590+M590</f>
        <v>387</v>
      </c>
      <c r="H590" s="7">
        <f t="shared" si="216"/>
        <v>0</v>
      </c>
      <c r="I590" s="75">
        <v>0</v>
      </c>
      <c r="J590" s="75">
        <v>0</v>
      </c>
      <c r="K590" s="75">
        <v>387</v>
      </c>
      <c r="L590" s="75">
        <v>0</v>
      </c>
      <c r="M590" s="75">
        <v>0</v>
      </c>
      <c r="N590" s="75">
        <v>0</v>
      </c>
      <c r="O590" s="20" t="s">
        <v>356</v>
      </c>
    </row>
    <row r="591" spans="1:15" ht="117" customHeight="1">
      <c r="A591" s="212"/>
      <c r="B591" s="219"/>
      <c r="C591" s="220"/>
      <c r="D591" s="221"/>
      <c r="E591" s="196"/>
      <c r="F591" s="75">
        <v>2014</v>
      </c>
      <c r="G591" s="35">
        <f t="shared" si="216"/>
        <v>0</v>
      </c>
      <c r="H591" s="7">
        <f t="shared" si="216"/>
        <v>0</v>
      </c>
      <c r="I591" s="10">
        <v>0</v>
      </c>
      <c r="J591" s="10">
        <v>0</v>
      </c>
      <c r="K591" s="10">
        <v>0</v>
      </c>
      <c r="L591" s="10">
        <v>0</v>
      </c>
      <c r="M591" s="10">
        <v>0</v>
      </c>
      <c r="N591" s="10">
        <v>0</v>
      </c>
      <c r="O591" s="19" t="s">
        <v>408</v>
      </c>
    </row>
    <row r="592" spans="1:15" ht="89.25" customHeight="1">
      <c r="A592" s="197"/>
      <c r="B592" s="222"/>
      <c r="C592" s="223"/>
      <c r="D592" s="224"/>
      <c r="E592" s="197"/>
      <c r="F592" s="75">
        <v>2015</v>
      </c>
      <c r="G592" s="35">
        <f t="shared" si="216"/>
        <v>0</v>
      </c>
      <c r="H592" s="7">
        <f t="shared" si="216"/>
        <v>55</v>
      </c>
      <c r="I592" s="10">
        <v>0</v>
      </c>
      <c r="J592" s="10">
        <v>0</v>
      </c>
      <c r="K592" s="10">
        <v>0</v>
      </c>
      <c r="L592" s="10">
        <v>55</v>
      </c>
      <c r="M592" s="10">
        <v>0</v>
      </c>
      <c r="N592" s="10">
        <v>0</v>
      </c>
      <c r="O592" s="34" t="s">
        <v>680</v>
      </c>
    </row>
    <row r="593" spans="1:15" ht="30" customHeight="1">
      <c r="A593" s="198"/>
      <c r="B593" s="225"/>
      <c r="C593" s="226"/>
      <c r="D593" s="227"/>
      <c r="E593" s="198"/>
      <c r="F593" s="138">
        <v>2016</v>
      </c>
      <c r="G593" s="35">
        <f t="shared" si="216"/>
        <v>0</v>
      </c>
      <c r="H593" s="7">
        <f t="shared" si="216"/>
        <v>0</v>
      </c>
      <c r="I593" s="10">
        <v>0</v>
      </c>
      <c r="J593" s="10">
        <v>0</v>
      </c>
      <c r="K593" s="10">
        <v>0</v>
      </c>
      <c r="L593" s="10">
        <v>0</v>
      </c>
      <c r="M593" s="10">
        <v>0</v>
      </c>
      <c r="N593" s="10">
        <v>0</v>
      </c>
      <c r="O593" s="55" t="s">
        <v>743</v>
      </c>
    </row>
    <row r="594" spans="1:15" ht="38.25" customHeight="1">
      <c r="A594" s="211" t="s">
        <v>86</v>
      </c>
      <c r="B594" s="208" t="s">
        <v>70</v>
      </c>
      <c r="C594" s="213"/>
      <c r="D594" s="214"/>
      <c r="E594" s="195" t="s">
        <v>314</v>
      </c>
      <c r="F594" s="75" t="s">
        <v>323</v>
      </c>
      <c r="G594" s="48">
        <f>SUM(G595:G598)</f>
        <v>387</v>
      </c>
      <c r="H594" s="48">
        <f t="shared" ref="H594:N594" si="217">SUM(H595:H598)</f>
        <v>118</v>
      </c>
      <c r="I594" s="48">
        <f t="shared" si="217"/>
        <v>0</v>
      </c>
      <c r="J594" s="48">
        <f t="shared" si="217"/>
        <v>0</v>
      </c>
      <c r="K594" s="48">
        <f t="shared" si="217"/>
        <v>387</v>
      </c>
      <c r="L594" s="48">
        <f t="shared" si="217"/>
        <v>118</v>
      </c>
      <c r="M594" s="48">
        <f t="shared" si="217"/>
        <v>0</v>
      </c>
      <c r="N594" s="48">
        <f t="shared" si="217"/>
        <v>0</v>
      </c>
      <c r="O594" s="10"/>
    </row>
    <row r="595" spans="1:15" ht="125.25" customHeight="1">
      <c r="A595" s="212"/>
      <c r="B595" s="219"/>
      <c r="C595" s="220"/>
      <c r="D595" s="221"/>
      <c r="E595" s="196"/>
      <c r="F595" s="75">
        <v>2013</v>
      </c>
      <c r="G595" s="35">
        <f t="shared" ref="G595:H598" si="218">I595+K595+M595</f>
        <v>387</v>
      </c>
      <c r="H595" s="7">
        <f t="shared" si="218"/>
        <v>0</v>
      </c>
      <c r="I595" s="75">
        <v>0</v>
      </c>
      <c r="J595" s="75">
        <v>0</v>
      </c>
      <c r="K595" s="75">
        <v>387</v>
      </c>
      <c r="L595" s="75">
        <v>0</v>
      </c>
      <c r="M595" s="75">
        <v>0</v>
      </c>
      <c r="N595" s="75">
        <v>0</v>
      </c>
      <c r="O595" s="20" t="s">
        <v>356</v>
      </c>
    </row>
    <row r="596" spans="1:15" ht="118.5" customHeight="1">
      <c r="A596" s="212"/>
      <c r="B596" s="219"/>
      <c r="C596" s="220"/>
      <c r="D596" s="221"/>
      <c r="E596" s="196"/>
      <c r="F596" s="75">
        <v>2014</v>
      </c>
      <c r="G596" s="35">
        <f t="shared" si="218"/>
        <v>0</v>
      </c>
      <c r="H596" s="7">
        <f t="shared" si="218"/>
        <v>0</v>
      </c>
      <c r="I596" s="10">
        <v>0</v>
      </c>
      <c r="J596" s="10">
        <v>0</v>
      </c>
      <c r="K596" s="10">
        <v>0</v>
      </c>
      <c r="L596" s="10">
        <v>0</v>
      </c>
      <c r="M596" s="10">
        <v>0</v>
      </c>
      <c r="N596" s="10">
        <v>0</v>
      </c>
      <c r="O596" s="19" t="s">
        <v>408</v>
      </c>
    </row>
    <row r="597" spans="1:15" ht="87" customHeight="1">
      <c r="A597" s="197"/>
      <c r="B597" s="222"/>
      <c r="C597" s="223"/>
      <c r="D597" s="224"/>
      <c r="E597" s="197"/>
      <c r="F597" s="75">
        <v>2015</v>
      </c>
      <c r="G597" s="35">
        <f t="shared" si="218"/>
        <v>0</v>
      </c>
      <c r="H597" s="7">
        <f t="shared" si="218"/>
        <v>118</v>
      </c>
      <c r="I597" s="10">
        <v>0</v>
      </c>
      <c r="J597" s="10">
        <v>0</v>
      </c>
      <c r="K597" s="10">
        <v>0</v>
      </c>
      <c r="L597" s="10">
        <v>118</v>
      </c>
      <c r="M597" s="10">
        <v>0</v>
      </c>
      <c r="N597" s="10">
        <v>0</v>
      </c>
      <c r="O597" s="55" t="s">
        <v>744</v>
      </c>
    </row>
    <row r="598" spans="1:15" ht="37.5" customHeight="1">
      <c r="A598" s="198"/>
      <c r="B598" s="225"/>
      <c r="C598" s="226"/>
      <c r="D598" s="227"/>
      <c r="E598" s="198"/>
      <c r="F598" s="138">
        <v>2016</v>
      </c>
      <c r="G598" s="35">
        <f t="shared" si="218"/>
        <v>0</v>
      </c>
      <c r="H598" s="7">
        <f t="shared" si="218"/>
        <v>0</v>
      </c>
      <c r="I598" s="10">
        <v>0</v>
      </c>
      <c r="J598" s="10">
        <v>0</v>
      </c>
      <c r="K598" s="10">
        <v>0</v>
      </c>
      <c r="L598" s="10">
        <v>0</v>
      </c>
      <c r="M598" s="10">
        <v>0</v>
      </c>
      <c r="N598" s="10">
        <v>0</v>
      </c>
      <c r="O598" s="55" t="s">
        <v>743</v>
      </c>
    </row>
    <row r="599" spans="1:15" ht="26.25" customHeight="1">
      <c r="A599" s="211" t="s">
        <v>87</v>
      </c>
      <c r="B599" s="208" t="s">
        <v>71</v>
      </c>
      <c r="C599" s="213"/>
      <c r="D599" s="214"/>
      <c r="E599" s="195" t="s">
        <v>59</v>
      </c>
      <c r="F599" s="75" t="s">
        <v>323</v>
      </c>
      <c r="G599" s="48">
        <f>SUM(G600:G603)</f>
        <v>387</v>
      </c>
      <c r="H599" s="48">
        <f t="shared" ref="H599:N599" si="219">SUM(H600:H603)</f>
        <v>90.5</v>
      </c>
      <c r="I599" s="48">
        <f t="shared" si="219"/>
        <v>0</v>
      </c>
      <c r="J599" s="48">
        <f t="shared" si="219"/>
        <v>0</v>
      </c>
      <c r="K599" s="48">
        <f t="shared" si="219"/>
        <v>387</v>
      </c>
      <c r="L599" s="48">
        <f t="shared" si="219"/>
        <v>90.5</v>
      </c>
      <c r="M599" s="48">
        <f t="shared" si="219"/>
        <v>0</v>
      </c>
      <c r="N599" s="48">
        <f t="shared" si="219"/>
        <v>0</v>
      </c>
      <c r="O599" s="10"/>
    </row>
    <row r="600" spans="1:15" ht="87" customHeight="1">
      <c r="A600" s="212"/>
      <c r="B600" s="219"/>
      <c r="C600" s="220"/>
      <c r="D600" s="221"/>
      <c r="E600" s="196"/>
      <c r="F600" s="75">
        <v>2013</v>
      </c>
      <c r="G600" s="35">
        <f t="shared" ref="G600:H603" si="220">I600+K600+M600</f>
        <v>387</v>
      </c>
      <c r="H600" s="7">
        <f t="shared" si="220"/>
        <v>0</v>
      </c>
      <c r="I600" s="75">
        <v>0</v>
      </c>
      <c r="J600" s="75">
        <v>0</v>
      </c>
      <c r="K600" s="75">
        <v>387</v>
      </c>
      <c r="L600" s="75">
        <v>0</v>
      </c>
      <c r="M600" s="75">
        <v>0</v>
      </c>
      <c r="N600" s="75">
        <v>0</v>
      </c>
      <c r="O600" s="20" t="s">
        <v>356</v>
      </c>
    </row>
    <row r="601" spans="1:15" ht="138" customHeight="1">
      <c r="A601" s="212"/>
      <c r="B601" s="219"/>
      <c r="C601" s="220"/>
      <c r="D601" s="221"/>
      <c r="E601" s="196"/>
      <c r="F601" s="75">
        <v>2014</v>
      </c>
      <c r="G601" s="35">
        <f t="shared" si="220"/>
        <v>0</v>
      </c>
      <c r="H601" s="7">
        <f t="shared" si="220"/>
        <v>0</v>
      </c>
      <c r="I601" s="10">
        <v>0</v>
      </c>
      <c r="J601" s="10">
        <v>0</v>
      </c>
      <c r="K601" s="10">
        <v>0</v>
      </c>
      <c r="L601" s="10">
        <v>0</v>
      </c>
      <c r="M601" s="10">
        <v>0</v>
      </c>
      <c r="N601" s="10">
        <v>0</v>
      </c>
      <c r="O601" s="19" t="s">
        <v>408</v>
      </c>
    </row>
    <row r="602" spans="1:15" ht="85.5" customHeight="1">
      <c r="A602" s="197"/>
      <c r="B602" s="222"/>
      <c r="C602" s="223"/>
      <c r="D602" s="224"/>
      <c r="E602" s="197"/>
      <c r="F602" s="75">
        <v>2015</v>
      </c>
      <c r="G602" s="35">
        <f t="shared" si="220"/>
        <v>0</v>
      </c>
      <c r="H602" s="7">
        <f t="shared" si="220"/>
        <v>90.5</v>
      </c>
      <c r="I602" s="10">
        <v>0</v>
      </c>
      <c r="J602" s="10">
        <v>0</v>
      </c>
      <c r="K602" s="10">
        <v>0</v>
      </c>
      <c r="L602" s="10">
        <v>90.5</v>
      </c>
      <c r="M602" s="10">
        <v>0</v>
      </c>
      <c r="N602" s="10">
        <v>0</v>
      </c>
      <c r="O602" s="55" t="s">
        <v>681</v>
      </c>
    </row>
    <row r="603" spans="1:15" ht="33.75" customHeight="1">
      <c r="A603" s="198"/>
      <c r="B603" s="225"/>
      <c r="C603" s="226"/>
      <c r="D603" s="227"/>
      <c r="E603" s="198"/>
      <c r="F603" s="138">
        <v>2016</v>
      </c>
      <c r="G603" s="35">
        <f t="shared" si="220"/>
        <v>0</v>
      </c>
      <c r="H603" s="7">
        <f t="shared" si="220"/>
        <v>0</v>
      </c>
      <c r="I603" s="10">
        <v>0</v>
      </c>
      <c r="J603" s="10">
        <v>0</v>
      </c>
      <c r="K603" s="10">
        <v>0</v>
      </c>
      <c r="L603" s="10">
        <v>0</v>
      </c>
      <c r="M603" s="10">
        <v>0</v>
      </c>
      <c r="N603" s="10">
        <v>0</v>
      </c>
      <c r="O603" s="55" t="s">
        <v>743</v>
      </c>
    </row>
    <row r="604" spans="1:15" ht="32.25" customHeight="1">
      <c r="A604" s="211" t="s">
        <v>88</v>
      </c>
      <c r="B604" s="208" t="s">
        <v>72</v>
      </c>
      <c r="C604" s="213"/>
      <c r="D604" s="214"/>
      <c r="E604" s="195" t="s">
        <v>60</v>
      </c>
      <c r="F604" s="75" t="s">
        <v>323</v>
      </c>
      <c r="G604" s="48">
        <f>SUM(G605:G608)</f>
        <v>387</v>
      </c>
      <c r="H604" s="48">
        <f t="shared" ref="H604:N604" si="221">SUM(H605:H608)</f>
        <v>61</v>
      </c>
      <c r="I604" s="48">
        <f t="shared" si="221"/>
        <v>0</v>
      </c>
      <c r="J604" s="48">
        <f t="shared" si="221"/>
        <v>0</v>
      </c>
      <c r="K604" s="48">
        <f t="shared" si="221"/>
        <v>387</v>
      </c>
      <c r="L604" s="48">
        <f t="shared" si="221"/>
        <v>61</v>
      </c>
      <c r="M604" s="48">
        <f t="shared" si="221"/>
        <v>0</v>
      </c>
      <c r="N604" s="48">
        <f t="shared" si="221"/>
        <v>0</v>
      </c>
      <c r="O604" s="10"/>
    </row>
    <row r="605" spans="1:15" ht="117" customHeight="1">
      <c r="A605" s="212"/>
      <c r="B605" s="219"/>
      <c r="C605" s="220"/>
      <c r="D605" s="221"/>
      <c r="E605" s="196"/>
      <c r="F605" s="75">
        <v>2013</v>
      </c>
      <c r="G605" s="35">
        <f t="shared" ref="G605:H608" si="222">I605+K605+M605</f>
        <v>387</v>
      </c>
      <c r="H605" s="7">
        <f t="shared" si="222"/>
        <v>0</v>
      </c>
      <c r="I605" s="75">
        <v>0</v>
      </c>
      <c r="J605" s="75">
        <v>0</v>
      </c>
      <c r="K605" s="75">
        <v>387</v>
      </c>
      <c r="L605" s="75">
        <v>0</v>
      </c>
      <c r="M605" s="75">
        <v>0</v>
      </c>
      <c r="N605" s="75">
        <v>0</v>
      </c>
      <c r="O605" s="20" t="s">
        <v>356</v>
      </c>
    </row>
    <row r="606" spans="1:15" ht="116.25" customHeight="1">
      <c r="A606" s="212"/>
      <c r="B606" s="219"/>
      <c r="C606" s="220"/>
      <c r="D606" s="221"/>
      <c r="E606" s="196"/>
      <c r="F606" s="75">
        <v>2014</v>
      </c>
      <c r="G606" s="35">
        <f t="shared" si="222"/>
        <v>0</v>
      </c>
      <c r="H606" s="7">
        <f t="shared" si="222"/>
        <v>0</v>
      </c>
      <c r="I606" s="10">
        <v>0</v>
      </c>
      <c r="J606" s="10">
        <v>0</v>
      </c>
      <c r="K606" s="10">
        <v>0</v>
      </c>
      <c r="L606" s="10">
        <v>0</v>
      </c>
      <c r="M606" s="10">
        <v>0</v>
      </c>
      <c r="N606" s="10">
        <v>0</v>
      </c>
      <c r="O606" s="19" t="s">
        <v>408</v>
      </c>
    </row>
    <row r="607" spans="1:15" ht="111.75" customHeight="1">
      <c r="A607" s="197"/>
      <c r="B607" s="222"/>
      <c r="C607" s="223"/>
      <c r="D607" s="224"/>
      <c r="E607" s="197"/>
      <c r="F607" s="75">
        <v>2015</v>
      </c>
      <c r="G607" s="35">
        <f t="shared" si="222"/>
        <v>0</v>
      </c>
      <c r="H607" s="7">
        <f t="shared" si="222"/>
        <v>61</v>
      </c>
      <c r="I607" s="10">
        <v>0</v>
      </c>
      <c r="J607" s="10">
        <v>0</v>
      </c>
      <c r="K607" s="10">
        <v>0</v>
      </c>
      <c r="L607" s="10">
        <v>61</v>
      </c>
      <c r="M607" s="10">
        <v>0</v>
      </c>
      <c r="N607" s="10">
        <v>0</v>
      </c>
      <c r="O607" s="55" t="s">
        <v>682</v>
      </c>
    </row>
    <row r="608" spans="1:15" ht="30.75" customHeight="1">
      <c r="A608" s="198"/>
      <c r="B608" s="225"/>
      <c r="C608" s="226"/>
      <c r="D608" s="227"/>
      <c r="E608" s="198"/>
      <c r="F608" s="138">
        <v>2016</v>
      </c>
      <c r="G608" s="35">
        <f t="shared" si="222"/>
        <v>0</v>
      </c>
      <c r="H608" s="7">
        <f t="shared" si="222"/>
        <v>0</v>
      </c>
      <c r="I608" s="10">
        <v>0</v>
      </c>
      <c r="J608" s="10">
        <v>0</v>
      </c>
      <c r="K608" s="10">
        <v>0</v>
      </c>
      <c r="L608" s="10">
        <v>0</v>
      </c>
      <c r="M608" s="10">
        <v>0</v>
      </c>
      <c r="N608" s="10">
        <v>0</v>
      </c>
      <c r="O608" s="55" t="s">
        <v>743</v>
      </c>
    </row>
    <row r="609" spans="1:15" ht="24.75" customHeight="1">
      <c r="A609" s="211" t="s">
        <v>89</v>
      </c>
      <c r="B609" s="208" t="s">
        <v>73</v>
      </c>
      <c r="C609" s="213"/>
      <c r="D609" s="214"/>
      <c r="E609" s="195" t="s">
        <v>61</v>
      </c>
      <c r="F609" s="75" t="s">
        <v>323</v>
      </c>
      <c r="G609" s="3">
        <f>SUM(G610:G613)</f>
        <v>387</v>
      </c>
      <c r="H609" s="3">
        <f t="shared" ref="H609:N609" si="223">SUM(H610:H613)</f>
        <v>45</v>
      </c>
      <c r="I609" s="3">
        <f t="shared" si="223"/>
        <v>0</v>
      </c>
      <c r="J609" s="3">
        <f t="shared" si="223"/>
        <v>0</v>
      </c>
      <c r="K609" s="3">
        <f t="shared" si="223"/>
        <v>387</v>
      </c>
      <c r="L609" s="3">
        <f t="shared" si="223"/>
        <v>45</v>
      </c>
      <c r="M609" s="3">
        <f t="shared" si="223"/>
        <v>0</v>
      </c>
      <c r="N609" s="3">
        <f t="shared" si="223"/>
        <v>0</v>
      </c>
      <c r="O609" s="10"/>
    </row>
    <row r="610" spans="1:15" ht="128.25" customHeight="1">
      <c r="A610" s="212"/>
      <c r="B610" s="219"/>
      <c r="C610" s="220"/>
      <c r="D610" s="221"/>
      <c r="E610" s="196"/>
      <c r="F610" s="75">
        <v>2013</v>
      </c>
      <c r="G610" s="35">
        <f t="shared" ref="G610:H613" si="224">I610+K610+M610</f>
        <v>387</v>
      </c>
      <c r="H610" s="7">
        <f t="shared" si="224"/>
        <v>0</v>
      </c>
      <c r="I610" s="75">
        <v>0</v>
      </c>
      <c r="J610" s="75">
        <v>0</v>
      </c>
      <c r="K610" s="75">
        <v>387</v>
      </c>
      <c r="L610" s="75">
        <v>0</v>
      </c>
      <c r="M610" s="75">
        <v>0</v>
      </c>
      <c r="N610" s="75">
        <v>0</v>
      </c>
      <c r="O610" s="20" t="s">
        <v>356</v>
      </c>
    </row>
    <row r="611" spans="1:15" ht="116.25" customHeight="1">
      <c r="A611" s="212"/>
      <c r="B611" s="219"/>
      <c r="C611" s="220"/>
      <c r="D611" s="221"/>
      <c r="E611" s="196"/>
      <c r="F611" s="75">
        <v>2014</v>
      </c>
      <c r="G611" s="35">
        <f t="shared" si="224"/>
        <v>0</v>
      </c>
      <c r="H611" s="7">
        <f t="shared" si="224"/>
        <v>0</v>
      </c>
      <c r="I611" s="10">
        <v>0</v>
      </c>
      <c r="J611" s="10">
        <v>0</v>
      </c>
      <c r="K611" s="10">
        <v>0</v>
      </c>
      <c r="L611" s="10">
        <v>0</v>
      </c>
      <c r="M611" s="10">
        <v>0</v>
      </c>
      <c r="N611" s="10">
        <v>0</v>
      </c>
      <c r="O611" s="19" t="s">
        <v>408</v>
      </c>
    </row>
    <row r="612" spans="1:15" ht="75" customHeight="1">
      <c r="A612" s="197"/>
      <c r="B612" s="222"/>
      <c r="C612" s="223"/>
      <c r="D612" s="224"/>
      <c r="E612" s="197"/>
      <c r="F612" s="75">
        <v>2015</v>
      </c>
      <c r="G612" s="35">
        <f t="shared" si="224"/>
        <v>0</v>
      </c>
      <c r="H612" s="7">
        <f t="shared" si="224"/>
        <v>45</v>
      </c>
      <c r="I612" s="10">
        <v>0</v>
      </c>
      <c r="J612" s="10">
        <v>0</v>
      </c>
      <c r="K612" s="10">
        <v>0</v>
      </c>
      <c r="L612" s="10">
        <v>45</v>
      </c>
      <c r="M612" s="10">
        <v>0</v>
      </c>
      <c r="N612" s="10">
        <v>0</v>
      </c>
      <c r="O612" s="55" t="s">
        <v>826</v>
      </c>
    </row>
    <row r="613" spans="1:15" ht="36" customHeight="1">
      <c r="A613" s="198"/>
      <c r="B613" s="225"/>
      <c r="C613" s="226"/>
      <c r="D613" s="227"/>
      <c r="E613" s="198"/>
      <c r="F613" s="138">
        <v>2016</v>
      </c>
      <c r="G613" s="35">
        <f t="shared" si="224"/>
        <v>0</v>
      </c>
      <c r="H613" s="7">
        <f t="shared" si="224"/>
        <v>0</v>
      </c>
      <c r="I613" s="10">
        <v>0</v>
      </c>
      <c r="J613" s="10">
        <v>0</v>
      </c>
      <c r="K613" s="10">
        <v>0</v>
      </c>
      <c r="L613" s="10">
        <v>0</v>
      </c>
      <c r="M613" s="10">
        <v>0</v>
      </c>
      <c r="N613" s="10">
        <v>0</v>
      </c>
      <c r="O613" s="55" t="s">
        <v>743</v>
      </c>
    </row>
    <row r="614" spans="1:15" ht="2.25" customHeight="1">
      <c r="A614" s="211" t="s">
        <v>90</v>
      </c>
      <c r="B614" s="208" t="s">
        <v>74</v>
      </c>
      <c r="C614" s="213"/>
      <c r="D614" s="214"/>
      <c r="E614" s="195" t="s">
        <v>62</v>
      </c>
      <c r="F614" s="75" t="s">
        <v>323</v>
      </c>
      <c r="G614" s="3">
        <f>SUM(G615:G618)</f>
        <v>387</v>
      </c>
      <c r="H614" s="3">
        <f t="shared" ref="H614:N614" si="225">SUM(H615:H618)</f>
        <v>0</v>
      </c>
      <c r="I614" s="3">
        <f t="shared" si="225"/>
        <v>0</v>
      </c>
      <c r="J614" s="3">
        <f t="shared" si="225"/>
        <v>0</v>
      </c>
      <c r="K614" s="3">
        <f t="shared" si="225"/>
        <v>387</v>
      </c>
      <c r="L614" s="3">
        <f t="shared" si="225"/>
        <v>0</v>
      </c>
      <c r="M614" s="3">
        <f t="shared" si="225"/>
        <v>0</v>
      </c>
      <c r="N614" s="3">
        <f t="shared" si="225"/>
        <v>0</v>
      </c>
      <c r="O614" s="10"/>
    </row>
    <row r="615" spans="1:15" ht="124.5" customHeight="1">
      <c r="A615" s="212"/>
      <c r="B615" s="219"/>
      <c r="C615" s="220"/>
      <c r="D615" s="221"/>
      <c r="E615" s="196"/>
      <c r="F615" s="75">
        <v>2013</v>
      </c>
      <c r="G615" s="35">
        <f t="shared" ref="G615:H618" si="226">I615+K615+M615</f>
        <v>387</v>
      </c>
      <c r="H615" s="7">
        <f t="shared" si="226"/>
        <v>0</v>
      </c>
      <c r="I615" s="75">
        <v>0</v>
      </c>
      <c r="J615" s="75">
        <v>0</v>
      </c>
      <c r="K615" s="75">
        <v>387</v>
      </c>
      <c r="L615" s="75">
        <v>0</v>
      </c>
      <c r="M615" s="75">
        <v>0</v>
      </c>
      <c r="N615" s="75">
        <v>0</v>
      </c>
      <c r="O615" s="20" t="s">
        <v>356</v>
      </c>
    </row>
    <row r="616" spans="1:15" ht="114" customHeight="1">
      <c r="A616" s="212"/>
      <c r="B616" s="219"/>
      <c r="C616" s="220"/>
      <c r="D616" s="221"/>
      <c r="E616" s="196"/>
      <c r="F616" s="75">
        <v>2014</v>
      </c>
      <c r="G616" s="35">
        <f t="shared" si="226"/>
        <v>0</v>
      </c>
      <c r="H616" s="7">
        <f t="shared" si="226"/>
        <v>0</v>
      </c>
      <c r="I616" s="10">
        <v>0</v>
      </c>
      <c r="J616" s="10">
        <v>0</v>
      </c>
      <c r="K616" s="10">
        <v>0</v>
      </c>
      <c r="L616" s="10">
        <v>0</v>
      </c>
      <c r="M616" s="10">
        <v>0</v>
      </c>
      <c r="N616" s="10">
        <v>0</v>
      </c>
      <c r="O616" s="19" t="s">
        <v>408</v>
      </c>
    </row>
    <row r="617" spans="1:15" ht="52.5" customHeight="1">
      <c r="A617" s="197"/>
      <c r="B617" s="222"/>
      <c r="C617" s="223"/>
      <c r="D617" s="224"/>
      <c r="E617" s="197"/>
      <c r="F617" s="75">
        <v>2015</v>
      </c>
      <c r="G617" s="35">
        <f t="shared" si="226"/>
        <v>0</v>
      </c>
      <c r="H617" s="7">
        <f t="shared" si="226"/>
        <v>0</v>
      </c>
      <c r="I617" s="10">
        <v>0</v>
      </c>
      <c r="J617" s="10">
        <v>0</v>
      </c>
      <c r="K617" s="10">
        <v>0</v>
      </c>
      <c r="L617" s="10">
        <v>0</v>
      </c>
      <c r="M617" s="10">
        <v>0</v>
      </c>
      <c r="N617" s="10">
        <v>0</v>
      </c>
      <c r="O617" s="55" t="s">
        <v>683</v>
      </c>
    </row>
    <row r="618" spans="1:15" ht="54" customHeight="1">
      <c r="A618" s="198"/>
      <c r="B618" s="225"/>
      <c r="C618" s="226"/>
      <c r="D618" s="227"/>
      <c r="E618" s="198"/>
      <c r="F618" s="138">
        <v>2016</v>
      </c>
      <c r="G618" s="35">
        <f t="shared" si="226"/>
        <v>0</v>
      </c>
      <c r="H618" s="7">
        <f t="shared" si="226"/>
        <v>0</v>
      </c>
      <c r="I618" s="10">
        <v>0</v>
      </c>
      <c r="J618" s="10">
        <v>0</v>
      </c>
      <c r="K618" s="10">
        <v>0</v>
      </c>
      <c r="L618" s="10">
        <v>0</v>
      </c>
      <c r="M618" s="10">
        <v>0</v>
      </c>
      <c r="N618" s="10">
        <v>0</v>
      </c>
      <c r="O618" s="55" t="s">
        <v>745</v>
      </c>
    </row>
    <row r="619" spans="1:15" ht="33" customHeight="1">
      <c r="A619" s="270"/>
      <c r="B619" s="274" t="s">
        <v>570</v>
      </c>
      <c r="C619" s="274"/>
      <c r="D619" s="274"/>
      <c r="E619" s="270"/>
      <c r="F619" s="102" t="s">
        <v>323</v>
      </c>
      <c r="G619" s="3">
        <f>SUM(G620:G623)</f>
        <v>19128.900000000001</v>
      </c>
      <c r="H619" s="3">
        <f t="shared" ref="H619:N619" si="227">SUM(H620:H623)</f>
        <v>1216</v>
      </c>
      <c r="I619" s="3">
        <f t="shared" si="227"/>
        <v>3250</v>
      </c>
      <c r="J619" s="3">
        <f t="shared" si="227"/>
        <v>0</v>
      </c>
      <c r="K619" s="3">
        <f t="shared" si="227"/>
        <v>15878.9</v>
      </c>
      <c r="L619" s="3">
        <f t="shared" si="227"/>
        <v>1216</v>
      </c>
      <c r="M619" s="3">
        <f t="shared" si="227"/>
        <v>0</v>
      </c>
      <c r="N619" s="3">
        <f t="shared" si="227"/>
        <v>0</v>
      </c>
      <c r="O619" s="5"/>
    </row>
    <row r="620" spans="1:15" ht="30" customHeight="1">
      <c r="A620" s="270"/>
      <c r="B620" s="274"/>
      <c r="C620" s="274"/>
      <c r="D620" s="274"/>
      <c r="E620" s="270"/>
      <c r="F620" s="102">
        <v>2013</v>
      </c>
      <c r="G620" s="5">
        <f t="shared" ref="G620:N622" si="228">G535+G540</f>
        <v>14878.9</v>
      </c>
      <c r="H620" s="5">
        <f t="shared" si="228"/>
        <v>0</v>
      </c>
      <c r="I620" s="5">
        <f t="shared" si="228"/>
        <v>1500</v>
      </c>
      <c r="J620" s="5">
        <f t="shared" si="228"/>
        <v>0</v>
      </c>
      <c r="K620" s="5">
        <f t="shared" si="228"/>
        <v>13378.9</v>
      </c>
      <c r="L620" s="5">
        <f t="shared" si="228"/>
        <v>0</v>
      </c>
      <c r="M620" s="5">
        <f t="shared" si="228"/>
        <v>0</v>
      </c>
      <c r="N620" s="5">
        <f t="shared" si="228"/>
        <v>0</v>
      </c>
      <c r="O620" s="5"/>
    </row>
    <row r="621" spans="1:15" ht="32.25" customHeight="1">
      <c r="A621" s="270"/>
      <c r="B621" s="274"/>
      <c r="C621" s="274"/>
      <c r="D621" s="274"/>
      <c r="E621" s="270"/>
      <c r="F621" s="102">
        <v>2014</v>
      </c>
      <c r="G621" s="5">
        <f t="shared" si="228"/>
        <v>3500</v>
      </c>
      <c r="H621" s="5">
        <f t="shared" si="228"/>
        <v>0</v>
      </c>
      <c r="I621" s="5">
        <f t="shared" si="228"/>
        <v>1750</v>
      </c>
      <c r="J621" s="5">
        <f t="shared" si="228"/>
        <v>0</v>
      </c>
      <c r="K621" s="5">
        <f t="shared" si="228"/>
        <v>1750</v>
      </c>
      <c r="L621" s="5">
        <f t="shared" si="228"/>
        <v>0</v>
      </c>
      <c r="M621" s="5">
        <f t="shared" si="228"/>
        <v>0</v>
      </c>
      <c r="N621" s="5">
        <f t="shared" si="228"/>
        <v>0</v>
      </c>
      <c r="O621" s="3"/>
    </row>
    <row r="622" spans="1:15" ht="36.75" customHeight="1">
      <c r="A622" s="270"/>
      <c r="B622" s="274"/>
      <c r="C622" s="274"/>
      <c r="D622" s="274"/>
      <c r="E622" s="270"/>
      <c r="F622" s="102">
        <v>2015</v>
      </c>
      <c r="G622" s="5">
        <f t="shared" si="228"/>
        <v>0</v>
      </c>
      <c r="H622" s="5">
        <f t="shared" si="228"/>
        <v>1216</v>
      </c>
      <c r="I622" s="5">
        <f t="shared" si="228"/>
        <v>0</v>
      </c>
      <c r="J622" s="5">
        <f t="shared" si="228"/>
        <v>0</v>
      </c>
      <c r="K622" s="5">
        <f t="shared" si="228"/>
        <v>0</v>
      </c>
      <c r="L622" s="5">
        <f t="shared" si="228"/>
        <v>1216</v>
      </c>
      <c r="M622" s="5">
        <f t="shared" si="228"/>
        <v>0</v>
      </c>
      <c r="N622" s="5">
        <f t="shared" si="228"/>
        <v>0</v>
      </c>
      <c r="O622" s="3"/>
    </row>
    <row r="623" spans="1:15" ht="36.75" customHeight="1">
      <c r="A623" s="271"/>
      <c r="B623" s="275"/>
      <c r="C623" s="275"/>
      <c r="D623" s="275"/>
      <c r="E623" s="271"/>
      <c r="F623" s="147">
        <v>2016</v>
      </c>
      <c r="G623" s="5">
        <f>G538+G543</f>
        <v>750</v>
      </c>
      <c r="H623" s="5">
        <f t="shared" ref="H623:N623" si="229">H538+H543</f>
        <v>0</v>
      </c>
      <c r="I623" s="5">
        <f t="shared" si="229"/>
        <v>0</v>
      </c>
      <c r="J623" s="5">
        <f t="shared" si="229"/>
        <v>0</v>
      </c>
      <c r="K623" s="5">
        <f t="shared" si="229"/>
        <v>750</v>
      </c>
      <c r="L623" s="5">
        <f t="shared" si="229"/>
        <v>0</v>
      </c>
      <c r="M623" s="5">
        <f t="shared" si="229"/>
        <v>0</v>
      </c>
      <c r="N623" s="5">
        <f t="shared" si="229"/>
        <v>0</v>
      </c>
      <c r="O623" s="5"/>
    </row>
    <row r="624" spans="1:15" ht="25.5" customHeight="1">
      <c r="A624" s="241" t="s">
        <v>3</v>
      </c>
      <c r="B624" s="242"/>
      <c r="C624" s="242"/>
      <c r="D624" s="242"/>
      <c r="E624" s="242"/>
      <c r="F624" s="242"/>
      <c r="G624" s="242"/>
      <c r="H624" s="242"/>
      <c r="I624" s="242"/>
      <c r="J624" s="242"/>
      <c r="K624" s="242"/>
      <c r="L624" s="242"/>
      <c r="M624" s="242"/>
      <c r="N624" s="242"/>
      <c r="O624" s="242"/>
    </row>
    <row r="625" spans="1:15" ht="30" customHeight="1">
      <c r="A625" s="231" t="s">
        <v>4</v>
      </c>
      <c r="B625" s="233" t="s">
        <v>5</v>
      </c>
      <c r="C625" s="234"/>
      <c r="D625" s="235"/>
      <c r="E625" s="231" t="s">
        <v>217</v>
      </c>
      <c r="F625" s="81" t="s">
        <v>323</v>
      </c>
      <c r="G625" s="3">
        <f>SUM(G626:G629)</f>
        <v>9335</v>
      </c>
      <c r="H625" s="3">
        <f t="shared" ref="H625:N625" si="230">SUM(H626:H629)</f>
        <v>20755</v>
      </c>
      <c r="I625" s="3">
        <f t="shared" si="230"/>
        <v>2230</v>
      </c>
      <c r="J625" s="3">
        <f t="shared" si="230"/>
        <v>15334</v>
      </c>
      <c r="K625" s="3">
        <f t="shared" si="230"/>
        <v>7105</v>
      </c>
      <c r="L625" s="3">
        <f t="shared" si="230"/>
        <v>5421</v>
      </c>
      <c r="M625" s="3">
        <f t="shared" si="230"/>
        <v>0</v>
      </c>
      <c r="N625" s="3">
        <f t="shared" si="230"/>
        <v>0</v>
      </c>
      <c r="O625" s="5"/>
    </row>
    <row r="626" spans="1:15" ht="409.5" customHeight="1">
      <c r="A626" s="232"/>
      <c r="B626" s="236"/>
      <c r="C626" s="237"/>
      <c r="D626" s="238"/>
      <c r="E626" s="232"/>
      <c r="F626" s="81">
        <v>2013</v>
      </c>
      <c r="G626" s="6">
        <f t="shared" ref="G626:H629" si="231">I626+K626+M626</f>
        <v>2255</v>
      </c>
      <c r="H626" s="6">
        <f t="shared" si="231"/>
        <v>2511</v>
      </c>
      <c r="I626" s="5">
        <v>550</v>
      </c>
      <c r="J626" s="5">
        <v>484</v>
      </c>
      <c r="K626" s="5">
        <v>1705</v>
      </c>
      <c r="L626" s="5">
        <v>2027</v>
      </c>
      <c r="M626" s="5">
        <v>0</v>
      </c>
      <c r="N626" s="5">
        <v>0</v>
      </c>
      <c r="O626" s="20" t="s">
        <v>357</v>
      </c>
    </row>
    <row r="627" spans="1:15" ht="183" customHeight="1">
      <c r="A627" s="232"/>
      <c r="B627" s="236"/>
      <c r="C627" s="237"/>
      <c r="D627" s="238"/>
      <c r="E627" s="232"/>
      <c r="F627" s="81">
        <v>2014</v>
      </c>
      <c r="G627" s="6">
        <f t="shared" si="231"/>
        <v>2300</v>
      </c>
      <c r="H627" s="6">
        <f t="shared" si="231"/>
        <v>3149</v>
      </c>
      <c r="I627" s="5">
        <v>550</v>
      </c>
      <c r="J627" s="5">
        <v>700</v>
      </c>
      <c r="K627" s="5">
        <v>1750</v>
      </c>
      <c r="L627" s="5">
        <v>2449</v>
      </c>
      <c r="M627" s="5">
        <v>0</v>
      </c>
      <c r="N627" s="5">
        <v>0</v>
      </c>
      <c r="O627" s="34" t="s">
        <v>379</v>
      </c>
    </row>
    <row r="628" spans="1:15" ht="409.6" customHeight="1">
      <c r="A628" s="197"/>
      <c r="B628" s="222"/>
      <c r="C628" s="223"/>
      <c r="D628" s="224"/>
      <c r="E628" s="197"/>
      <c r="F628" s="81">
        <v>2015</v>
      </c>
      <c r="G628" s="6">
        <f t="shared" si="231"/>
        <v>2360</v>
      </c>
      <c r="H628" s="6">
        <f t="shared" si="231"/>
        <v>7195</v>
      </c>
      <c r="I628" s="5">
        <v>560</v>
      </c>
      <c r="J628" s="48">
        <v>6650</v>
      </c>
      <c r="K628" s="5">
        <v>1800</v>
      </c>
      <c r="L628" s="48">
        <v>545</v>
      </c>
      <c r="M628" s="5">
        <v>0</v>
      </c>
      <c r="N628" s="48">
        <v>0</v>
      </c>
      <c r="O628" s="34" t="s">
        <v>634</v>
      </c>
    </row>
    <row r="629" spans="1:15" ht="277.5" customHeight="1">
      <c r="A629" s="198"/>
      <c r="B629" s="225"/>
      <c r="C629" s="226"/>
      <c r="D629" s="227"/>
      <c r="E629" s="198"/>
      <c r="F629" s="168">
        <v>2016</v>
      </c>
      <c r="G629" s="6">
        <f t="shared" si="231"/>
        <v>2420</v>
      </c>
      <c r="H629" s="6">
        <f t="shared" si="231"/>
        <v>7900</v>
      </c>
      <c r="I629" s="5">
        <v>570</v>
      </c>
      <c r="J629" s="48">
        <v>7500</v>
      </c>
      <c r="K629" s="5">
        <v>1850</v>
      </c>
      <c r="L629" s="48">
        <v>400</v>
      </c>
      <c r="M629" s="5">
        <v>0</v>
      </c>
      <c r="N629" s="48">
        <v>0</v>
      </c>
      <c r="O629" s="19" t="s">
        <v>802</v>
      </c>
    </row>
    <row r="630" spans="1:15" ht="24.75" customHeight="1">
      <c r="A630" s="231" t="s">
        <v>6</v>
      </c>
      <c r="B630" s="233" t="s">
        <v>7</v>
      </c>
      <c r="C630" s="234"/>
      <c r="D630" s="235"/>
      <c r="E630" s="231" t="s">
        <v>217</v>
      </c>
      <c r="F630" s="81" t="s">
        <v>323</v>
      </c>
      <c r="G630" s="3">
        <f>SUM(G631:G633)</f>
        <v>8991</v>
      </c>
      <c r="H630" s="3">
        <f t="shared" ref="H630:N630" si="232">SUM(H631:H633)</f>
        <v>7895.3</v>
      </c>
      <c r="I630" s="3">
        <f t="shared" si="232"/>
        <v>0</v>
      </c>
      <c r="J630" s="3">
        <f t="shared" si="232"/>
        <v>0</v>
      </c>
      <c r="K630" s="3">
        <f t="shared" si="232"/>
        <v>8991</v>
      </c>
      <c r="L630" s="3">
        <f t="shared" si="232"/>
        <v>7895.3</v>
      </c>
      <c r="M630" s="3">
        <f t="shared" si="232"/>
        <v>0</v>
      </c>
      <c r="N630" s="3">
        <f t="shared" si="232"/>
        <v>0</v>
      </c>
      <c r="O630" s="5"/>
    </row>
    <row r="631" spans="1:15" ht="24.75" customHeight="1">
      <c r="A631" s="232"/>
      <c r="B631" s="236"/>
      <c r="C631" s="237"/>
      <c r="D631" s="238"/>
      <c r="E631" s="232"/>
      <c r="F631" s="81">
        <v>2013</v>
      </c>
      <c r="G631" s="5">
        <f t="shared" ref="G631:N634" si="233">G636+G641+G646+G651</f>
        <v>2567</v>
      </c>
      <c r="H631" s="5">
        <f t="shared" si="233"/>
        <v>2119</v>
      </c>
      <c r="I631" s="5">
        <f t="shared" si="233"/>
        <v>0</v>
      </c>
      <c r="J631" s="5">
        <f t="shared" si="233"/>
        <v>0</v>
      </c>
      <c r="K631" s="5">
        <f t="shared" si="233"/>
        <v>2567</v>
      </c>
      <c r="L631" s="5">
        <f t="shared" si="233"/>
        <v>2119</v>
      </c>
      <c r="M631" s="5">
        <f t="shared" si="233"/>
        <v>0</v>
      </c>
      <c r="N631" s="5">
        <f t="shared" si="233"/>
        <v>0</v>
      </c>
      <c r="O631" s="5"/>
    </row>
    <row r="632" spans="1:15" ht="23.25" customHeight="1">
      <c r="A632" s="232"/>
      <c r="B632" s="236"/>
      <c r="C632" s="237"/>
      <c r="D632" s="238"/>
      <c r="E632" s="232"/>
      <c r="F632" s="81">
        <v>2014</v>
      </c>
      <c r="G632" s="5">
        <f t="shared" si="233"/>
        <v>3162</v>
      </c>
      <c r="H632" s="5">
        <f t="shared" si="233"/>
        <v>3407.8</v>
      </c>
      <c r="I632" s="5">
        <f t="shared" si="233"/>
        <v>0</v>
      </c>
      <c r="J632" s="5">
        <f t="shared" si="233"/>
        <v>0</v>
      </c>
      <c r="K632" s="5">
        <f t="shared" si="233"/>
        <v>3162</v>
      </c>
      <c r="L632" s="5">
        <f t="shared" si="233"/>
        <v>3407.8</v>
      </c>
      <c r="M632" s="5">
        <f t="shared" si="233"/>
        <v>0</v>
      </c>
      <c r="N632" s="5">
        <f t="shared" si="233"/>
        <v>0</v>
      </c>
      <c r="O632" s="5"/>
    </row>
    <row r="633" spans="1:15" ht="28.5" customHeight="1">
      <c r="A633" s="197"/>
      <c r="B633" s="222"/>
      <c r="C633" s="223"/>
      <c r="D633" s="224"/>
      <c r="E633" s="197"/>
      <c r="F633" s="81">
        <v>2015</v>
      </c>
      <c r="G633" s="5">
        <f t="shared" si="233"/>
        <v>3262</v>
      </c>
      <c r="H633" s="5">
        <f t="shared" si="233"/>
        <v>2368.5</v>
      </c>
      <c r="I633" s="5">
        <f t="shared" si="233"/>
        <v>0</v>
      </c>
      <c r="J633" s="5">
        <f t="shared" si="233"/>
        <v>0</v>
      </c>
      <c r="K633" s="5">
        <f t="shared" si="233"/>
        <v>3262</v>
      </c>
      <c r="L633" s="5">
        <f t="shared" si="233"/>
        <v>2368.5</v>
      </c>
      <c r="M633" s="5">
        <f t="shared" si="233"/>
        <v>0</v>
      </c>
      <c r="N633" s="5">
        <f t="shared" si="233"/>
        <v>0</v>
      </c>
      <c r="O633" s="5"/>
    </row>
    <row r="634" spans="1:15" ht="28.5" customHeight="1">
      <c r="A634" s="198"/>
      <c r="B634" s="225"/>
      <c r="C634" s="226"/>
      <c r="D634" s="227"/>
      <c r="E634" s="198"/>
      <c r="F634" s="147">
        <v>2016</v>
      </c>
      <c r="G634" s="5">
        <f t="shared" si="233"/>
        <v>3562</v>
      </c>
      <c r="H634" s="5">
        <f t="shared" si="233"/>
        <v>32.700000000000003</v>
      </c>
      <c r="I634" s="5">
        <f t="shared" si="233"/>
        <v>0</v>
      </c>
      <c r="J634" s="5">
        <f t="shared" si="233"/>
        <v>0</v>
      </c>
      <c r="K634" s="5">
        <f t="shared" si="233"/>
        <v>3562</v>
      </c>
      <c r="L634" s="5">
        <f t="shared" si="233"/>
        <v>32.700000000000003</v>
      </c>
      <c r="M634" s="5">
        <f t="shared" si="233"/>
        <v>0</v>
      </c>
      <c r="N634" s="5">
        <f t="shared" si="233"/>
        <v>0</v>
      </c>
      <c r="O634" s="5"/>
    </row>
    <row r="635" spans="1:15" ht="28.5" customHeight="1">
      <c r="A635" s="371" t="s">
        <v>8</v>
      </c>
      <c r="B635" s="208" t="s">
        <v>91</v>
      </c>
      <c r="C635" s="213"/>
      <c r="D635" s="214"/>
      <c r="E635" s="195" t="s">
        <v>217</v>
      </c>
      <c r="F635" s="75" t="s">
        <v>323</v>
      </c>
      <c r="G635" s="48">
        <f>SUM(G636:G639)</f>
        <v>1500</v>
      </c>
      <c r="H635" s="48">
        <f t="shared" ref="H635:N635" si="234">SUM(H636:H639)</f>
        <v>1210</v>
      </c>
      <c r="I635" s="48">
        <f t="shared" si="234"/>
        <v>0</v>
      </c>
      <c r="J635" s="48">
        <f t="shared" si="234"/>
        <v>0</v>
      </c>
      <c r="K635" s="48">
        <f t="shared" si="234"/>
        <v>1500</v>
      </c>
      <c r="L635" s="48">
        <f t="shared" si="234"/>
        <v>1210</v>
      </c>
      <c r="M635" s="48">
        <f t="shared" si="234"/>
        <v>0</v>
      </c>
      <c r="N635" s="48">
        <f t="shared" si="234"/>
        <v>0</v>
      </c>
      <c r="O635" s="10"/>
    </row>
    <row r="636" spans="1:15" ht="129.75" customHeight="1">
      <c r="A636" s="372"/>
      <c r="B636" s="219"/>
      <c r="C636" s="220"/>
      <c r="D636" s="221"/>
      <c r="E636" s="196"/>
      <c r="F636" s="75">
        <v>2013</v>
      </c>
      <c r="G636" s="7">
        <f t="shared" ref="G636:H639" si="235">I636+K636+M636</f>
        <v>300</v>
      </c>
      <c r="H636" s="7">
        <f t="shared" si="235"/>
        <v>300</v>
      </c>
      <c r="I636" s="10">
        <v>0</v>
      </c>
      <c r="J636" s="10">
        <v>0</v>
      </c>
      <c r="K636" s="10">
        <v>300</v>
      </c>
      <c r="L636" s="10">
        <v>300</v>
      </c>
      <c r="M636" s="10">
        <v>0</v>
      </c>
      <c r="N636" s="10">
        <v>0</v>
      </c>
      <c r="O636" s="20" t="s">
        <v>358</v>
      </c>
    </row>
    <row r="637" spans="1:15" ht="118.5" customHeight="1">
      <c r="A637" s="372"/>
      <c r="B637" s="219"/>
      <c r="C637" s="220"/>
      <c r="D637" s="221"/>
      <c r="E637" s="196"/>
      <c r="F637" s="75">
        <v>2014</v>
      </c>
      <c r="G637" s="7">
        <f t="shared" si="235"/>
        <v>400</v>
      </c>
      <c r="H637" s="7">
        <f t="shared" si="235"/>
        <v>910</v>
      </c>
      <c r="I637" s="10">
        <v>0</v>
      </c>
      <c r="J637" s="10">
        <v>0</v>
      </c>
      <c r="K637" s="10">
        <v>400</v>
      </c>
      <c r="L637" s="48">
        <v>910</v>
      </c>
      <c r="M637" s="10">
        <v>0</v>
      </c>
      <c r="N637" s="10">
        <v>0</v>
      </c>
      <c r="O637" s="19" t="s">
        <v>412</v>
      </c>
    </row>
    <row r="638" spans="1:15" ht="183.75" customHeight="1">
      <c r="A638" s="266"/>
      <c r="B638" s="222"/>
      <c r="C638" s="223"/>
      <c r="D638" s="224"/>
      <c r="E638" s="197"/>
      <c r="F638" s="75">
        <v>2015</v>
      </c>
      <c r="G638" s="7">
        <f t="shared" si="235"/>
        <v>400</v>
      </c>
      <c r="H638" s="7">
        <f t="shared" si="235"/>
        <v>0</v>
      </c>
      <c r="I638" s="10">
        <v>0</v>
      </c>
      <c r="J638" s="10">
        <v>0</v>
      </c>
      <c r="K638" s="10">
        <v>400</v>
      </c>
      <c r="L638" s="48">
        <v>0</v>
      </c>
      <c r="M638" s="10">
        <v>0</v>
      </c>
      <c r="N638" s="10">
        <v>0</v>
      </c>
      <c r="O638" s="19" t="s">
        <v>605</v>
      </c>
    </row>
    <row r="639" spans="1:15" ht="83.25" customHeight="1">
      <c r="A639" s="267"/>
      <c r="B639" s="225"/>
      <c r="C639" s="226"/>
      <c r="D639" s="227"/>
      <c r="E639" s="198"/>
      <c r="F639" s="146">
        <v>2016</v>
      </c>
      <c r="G639" s="7">
        <f t="shared" si="235"/>
        <v>400</v>
      </c>
      <c r="H639" s="7">
        <f t="shared" si="235"/>
        <v>0</v>
      </c>
      <c r="I639" s="10">
        <v>0</v>
      </c>
      <c r="J639" s="10">
        <v>0</v>
      </c>
      <c r="K639" s="10">
        <v>400</v>
      </c>
      <c r="L639" s="48">
        <v>0</v>
      </c>
      <c r="M639" s="10">
        <v>0</v>
      </c>
      <c r="N639" s="10">
        <v>0</v>
      </c>
      <c r="O639" s="19" t="s">
        <v>767</v>
      </c>
    </row>
    <row r="640" spans="1:15" ht="28.5" customHeight="1">
      <c r="A640" s="371" t="s">
        <v>9</v>
      </c>
      <c r="B640" s="208" t="s">
        <v>92</v>
      </c>
      <c r="C640" s="213"/>
      <c r="D640" s="214"/>
      <c r="E640" s="195" t="s">
        <v>217</v>
      </c>
      <c r="F640" s="75" t="s">
        <v>323</v>
      </c>
      <c r="G640" s="48">
        <f>SUM(G641:G644)</f>
        <v>345</v>
      </c>
      <c r="H640" s="48">
        <f t="shared" ref="H640:N640" si="236">SUM(H641:H644)</f>
        <v>537.1</v>
      </c>
      <c r="I640" s="48">
        <f t="shared" si="236"/>
        <v>0</v>
      </c>
      <c r="J640" s="48">
        <f t="shared" si="236"/>
        <v>0</v>
      </c>
      <c r="K640" s="48">
        <f t="shared" si="236"/>
        <v>345</v>
      </c>
      <c r="L640" s="48">
        <f t="shared" si="236"/>
        <v>537.1</v>
      </c>
      <c r="M640" s="48">
        <f t="shared" si="236"/>
        <v>0</v>
      </c>
      <c r="N640" s="48">
        <f t="shared" si="236"/>
        <v>0</v>
      </c>
      <c r="O640" s="14"/>
    </row>
    <row r="641" spans="1:15" ht="322.5" customHeight="1">
      <c r="A641" s="372"/>
      <c r="B641" s="219"/>
      <c r="C641" s="220"/>
      <c r="D641" s="221"/>
      <c r="E641" s="196"/>
      <c r="F641" s="75">
        <v>2013</v>
      </c>
      <c r="G641" s="7">
        <f t="shared" ref="G641:H644" si="237">I641+K641+M641</f>
        <v>75</v>
      </c>
      <c r="H641" s="7">
        <f t="shared" si="237"/>
        <v>45</v>
      </c>
      <c r="I641" s="75">
        <v>0</v>
      </c>
      <c r="J641" s="75">
        <v>0</v>
      </c>
      <c r="K641" s="75">
        <v>75</v>
      </c>
      <c r="L641" s="75">
        <v>45</v>
      </c>
      <c r="M641" s="75">
        <v>0</v>
      </c>
      <c r="N641" s="75">
        <v>0</v>
      </c>
      <c r="O641" s="20" t="s">
        <v>359</v>
      </c>
    </row>
    <row r="642" spans="1:15" ht="150" customHeight="1">
      <c r="A642" s="372"/>
      <c r="B642" s="219"/>
      <c r="C642" s="220"/>
      <c r="D642" s="221"/>
      <c r="E642" s="196"/>
      <c r="F642" s="75">
        <v>2014</v>
      </c>
      <c r="G642" s="66">
        <f t="shared" si="237"/>
        <v>90</v>
      </c>
      <c r="H642" s="66">
        <f t="shared" si="237"/>
        <v>397</v>
      </c>
      <c r="I642" s="67">
        <v>0</v>
      </c>
      <c r="J642" s="67">
        <v>0</v>
      </c>
      <c r="K642" s="67">
        <v>90</v>
      </c>
      <c r="L642" s="67">
        <v>397</v>
      </c>
      <c r="M642" s="67">
        <v>0</v>
      </c>
      <c r="N642" s="67">
        <v>0</v>
      </c>
      <c r="O642" s="20" t="s">
        <v>406</v>
      </c>
    </row>
    <row r="643" spans="1:15" ht="126">
      <c r="A643" s="266"/>
      <c r="B643" s="222"/>
      <c r="C643" s="223"/>
      <c r="D643" s="224"/>
      <c r="E643" s="197"/>
      <c r="F643" s="75">
        <v>2015</v>
      </c>
      <c r="G643" s="66">
        <f t="shared" si="237"/>
        <v>90</v>
      </c>
      <c r="H643" s="66">
        <f t="shared" si="237"/>
        <v>95.1</v>
      </c>
      <c r="I643" s="67">
        <v>0</v>
      </c>
      <c r="J643" s="67">
        <v>0</v>
      </c>
      <c r="K643" s="67">
        <v>90</v>
      </c>
      <c r="L643" s="67">
        <v>95.1</v>
      </c>
      <c r="M643" s="67">
        <v>0</v>
      </c>
      <c r="N643" s="67">
        <v>0</v>
      </c>
      <c r="O643" s="20" t="s">
        <v>595</v>
      </c>
    </row>
    <row r="644" spans="1:15" ht="59.25" customHeight="1">
      <c r="A644" s="267"/>
      <c r="B644" s="225"/>
      <c r="C644" s="226"/>
      <c r="D644" s="227"/>
      <c r="E644" s="198"/>
      <c r="F644" s="146">
        <v>2016</v>
      </c>
      <c r="G644" s="66">
        <f t="shared" si="237"/>
        <v>90</v>
      </c>
      <c r="H644" s="66">
        <f t="shared" si="237"/>
        <v>0</v>
      </c>
      <c r="I644" s="67">
        <v>0</v>
      </c>
      <c r="J644" s="67">
        <v>0</v>
      </c>
      <c r="K644" s="146">
        <v>90</v>
      </c>
      <c r="L644" s="67">
        <v>0</v>
      </c>
      <c r="M644" s="67">
        <v>0</v>
      </c>
      <c r="N644" s="67">
        <v>0</v>
      </c>
      <c r="O644" s="20" t="s">
        <v>768</v>
      </c>
    </row>
    <row r="645" spans="1:15">
      <c r="A645" s="371" t="s">
        <v>10</v>
      </c>
      <c r="B645" s="208" t="s">
        <v>93</v>
      </c>
      <c r="C645" s="213"/>
      <c r="D645" s="214"/>
      <c r="E645" s="195"/>
      <c r="F645" s="75" t="s">
        <v>323</v>
      </c>
      <c r="G645" s="48">
        <f>SUM(G646:G649)</f>
        <v>10400</v>
      </c>
      <c r="H645" s="48">
        <f t="shared" ref="H645:N645" si="238">SUM(H646:H649)</f>
        <v>5894.8</v>
      </c>
      <c r="I645" s="48">
        <f t="shared" si="238"/>
        <v>0</v>
      </c>
      <c r="J645" s="48">
        <f t="shared" si="238"/>
        <v>0</v>
      </c>
      <c r="K645" s="48">
        <f t="shared" si="238"/>
        <v>10400</v>
      </c>
      <c r="L645" s="48">
        <f t="shared" si="238"/>
        <v>5894.8</v>
      </c>
      <c r="M645" s="48">
        <f t="shared" si="238"/>
        <v>0</v>
      </c>
      <c r="N645" s="48">
        <f t="shared" si="238"/>
        <v>0</v>
      </c>
      <c r="O645" s="10"/>
    </row>
    <row r="646" spans="1:15" ht="150" customHeight="1">
      <c r="A646" s="372"/>
      <c r="B646" s="219"/>
      <c r="C646" s="220"/>
      <c r="D646" s="221"/>
      <c r="E646" s="196"/>
      <c r="F646" s="75">
        <v>2013</v>
      </c>
      <c r="G646" s="7">
        <f t="shared" ref="G646:H649" si="239">I646+K646+M646</f>
        <v>2100</v>
      </c>
      <c r="H646" s="7">
        <f t="shared" si="239"/>
        <v>1682</v>
      </c>
      <c r="I646" s="10">
        <v>0</v>
      </c>
      <c r="J646" s="10">
        <v>0</v>
      </c>
      <c r="K646" s="10">
        <v>2100</v>
      </c>
      <c r="L646" s="10">
        <v>1682</v>
      </c>
      <c r="M646" s="10">
        <v>0</v>
      </c>
      <c r="N646" s="10">
        <v>0</v>
      </c>
      <c r="O646" s="20" t="s">
        <v>360</v>
      </c>
    </row>
    <row r="647" spans="1:15" ht="157.5">
      <c r="A647" s="372"/>
      <c r="B647" s="219"/>
      <c r="C647" s="220"/>
      <c r="D647" s="221"/>
      <c r="E647" s="196"/>
      <c r="F647" s="75">
        <v>2014</v>
      </c>
      <c r="G647" s="7">
        <f t="shared" si="239"/>
        <v>2600</v>
      </c>
      <c r="H647" s="7">
        <f t="shared" si="239"/>
        <v>2025.8</v>
      </c>
      <c r="I647" s="10">
        <v>0</v>
      </c>
      <c r="J647" s="10">
        <v>0</v>
      </c>
      <c r="K647" s="10">
        <v>2600</v>
      </c>
      <c r="L647" s="10">
        <v>2025.8</v>
      </c>
      <c r="M647" s="10">
        <v>0</v>
      </c>
      <c r="N647" s="10">
        <v>0</v>
      </c>
      <c r="O647" s="20" t="s">
        <v>405</v>
      </c>
    </row>
    <row r="648" spans="1:15" ht="118.5" customHeight="1">
      <c r="A648" s="266"/>
      <c r="B648" s="222"/>
      <c r="C648" s="223"/>
      <c r="D648" s="224"/>
      <c r="E648" s="197"/>
      <c r="F648" s="75">
        <v>2015</v>
      </c>
      <c r="G648" s="7">
        <f t="shared" si="239"/>
        <v>2700</v>
      </c>
      <c r="H648" s="7">
        <f t="shared" si="239"/>
        <v>2187</v>
      </c>
      <c r="I648" s="10">
        <v>0</v>
      </c>
      <c r="J648" s="10">
        <v>0</v>
      </c>
      <c r="K648" s="10">
        <v>2700</v>
      </c>
      <c r="L648" s="48">
        <v>2187</v>
      </c>
      <c r="M648" s="10">
        <v>0</v>
      </c>
      <c r="N648" s="10">
        <v>0</v>
      </c>
      <c r="O648" s="20" t="s">
        <v>596</v>
      </c>
    </row>
    <row r="649" spans="1:15" ht="122.25" customHeight="1">
      <c r="A649" s="267"/>
      <c r="B649" s="225"/>
      <c r="C649" s="226"/>
      <c r="D649" s="227"/>
      <c r="E649" s="198"/>
      <c r="F649" s="146">
        <v>2016</v>
      </c>
      <c r="G649" s="7">
        <f t="shared" si="239"/>
        <v>3000</v>
      </c>
      <c r="H649" s="7">
        <f t="shared" si="239"/>
        <v>0</v>
      </c>
      <c r="I649" s="10">
        <v>0</v>
      </c>
      <c r="J649" s="10">
        <v>0</v>
      </c>
      <c r="K649" s="10">
        <v>3000</v>
      </c>
      <c r="L649" s="48">
        <v>0</v>
      </c>
      <c r="M649" s="10">
        <v>0</v>
      </c>
      <c r="N649" s="10">
        <v>0</v>
      </c>
      <c r="O649" s="20" t="s">
        <v>769</v>
      </c>
    </row>
    <row r="650" spans="1:15" ht="30.75" customHeight="1">
      <c r="A650" s="195" t="s">
        <v>11</v>
      </c>
      <c r="B650" s="208" t="s">
        <v>94</v>
      </c>
      <c r="C650" s="213"/>
      <c r="D650" s="214"/>
      <c r="E650" s="195"/>
      <c r="F650" s="75" t="s">
        <v>323</v>
      </c>
      <c r="G650" s="48">
        <f>SUM(G651:G654)</f>
        <v>308</v>
      </c>
      <c r="H650" s="48">
        <f t="shared" ref="H650:N650" si="240">SUM(H651:H654)</f>
        <v>286.10000000000002</v>
      </c>
      <c r="I650" s="48">
        <f t="shared" si="240"/>
        <v>0</v>
      </c>
      <c r="J650" s="48">
        <f t="shared" si="240"/>
        <v>0</v>
      </c>
      <c r="K650" s="48">
        <f t="shared" si="240"/>
        <v>308</v>
      </c>
      <c r="L650" s="48">
        <f t="shared" si="240"/>
        <v>286.10000000000002</v>
      </c>
      <c r="M650" s="48">
        <f t="shared" si="240"/>
        <v>0</v>
      </c>
      <c r="N650" s="48">
        <f t="shared" si="240"/>
        <v>0</v>
      </c>
      <c r="O650" s="10"/>
    </row>
    <row r="651" spans="1:15" ht="147.75" customHeight="1">
      <c r="A651" s="196"/>
      <c r="B651" s="219"/>
      <c r="C651" s="220"/>
      <c r="D651" s="221"/>
      <c r="E651" s="196"/>
      <c r="F651" s="75">
        <v>2013</v>
      </c>
      <c r="G651" s="7">
        <f t="shared" ref="G651:H654" si="241">I651+K651+M651</f>
        <v>92</v>
      </c>
      <c r="H651" s="7">
        <f t="shared" si="241"/>
        <v>92</v>
      </c>
      <c r="I651" s="75">
        <v>0</v>
      </c>
      <c r="J651" s="75">
        <v>0</v>
      </c>
      <c r="K651" s="75">
        <v>92</v>
      </c>
      <c r="L651" s="75">
        <v>92</v>
      </c>
      <c r="M651" s="75">
        <v>0</v>
      </c>
      <c r="N651" s="75">
        <v>0</v>
      </c>
      <c r="O651" s="20" t="s">
        <v>361</v>
      </c>
    </row>
    <row r="652" spans="1:15" ht="151.5" customHeight="1">
      <c r="A652" s="196"/>
      <c r="B652" s="219"/>
      <c r="C652" s="220"/>
      <c r="D652" s="221"/>
      <c r="E652" s="196"/>
      <c r="F652" s="75">
        <v>2014</v>
      </c>
      <c r="G652" s="7">
        <f t="shared" si="241"/>
        <v>72</v>
      </c>
      <c r="H652" s="7">
        <f t="shared" si="241"/>
        <v>75</v>
      </c>
      <c r="I652" s="75">
        <v>0</v>
      </c>
      <c r="J652" s="75">
        <v>0</v>
      </c>
      <c r="K652" s="75">
        <v>72</v>
      </c>
      <c r="L652" s="75">
        <v>75</v>
      </c>
      <c r="M652" s="75">
        <v>0</v>
      </c>
      <c r="N652" s="75">
        <v>0</v>
      </c>
      <c r="O652" s="20" t="s">
        <v>361</v>
      </c>
    </row>
    <row r="653" spans="1:15" ht="140.25" customHeight="1">
      <c r="A653" s="197"/>
      <c r="B653" s="222"/>
      <c r="C653" s="223"/>
      <c r="D653" s="224"/>
      <c r="E653" s="197"/>
      <c r="F653" s="75">
        <v>2015</v>
      </c>
      <c r="G653" s="66">
        <f t="shared" si="241"/>
        <v>72</v>
      </c>
      <c r="H653" s="66">
        <f t="shared" si="241"/>
        <v>86.4</v>
      </c>
      <c r="I653" s="67">
        <v>0</v>
      </c>
      <c r="J653" s="67">
        <v>0</v>
      </c>
      <c r="K653" s="67">
        <v>72</v>
      </c>
      <c r="L653" s="67">
        <v>86.4</v>
      </c>
      <c r="M653" s="67">
        <v>0</v>
      </c>
      <c r="N653" s="67">
        <v>0</v>
      </c>
      <c r="O653" s="20" t="s">
        <v>597</v>
      </c>
    </row>
    <row r="654" spans="1:15" ht="38.25" customHeight="1">
      <c r="A654" s="198"/>
      <c r="B654" s="225"/>
      <c r="C654" s="226"/>
      <c r="D654" s="227"/>
      <c r="E654" s="198"/>
      <c r="F654" s="146">
        <v>2016</v>
      </c>
      <c r="G654" s="154">
        <f t="shared" si="241"/>
        <v>72</v>
      </c>
      <c r="H654" s="154">
        <f t="shared" si="241"/>
        <v>32.700000000000003</v>
      </c>
      <c r="I654" s="23">
        <v>0</v>
      </c>
      <c r="J654" s="23">
        <v>0</v>
      </c>
      <c r="K654" s="23">
        <v>72</v>
      </c>
      <c r="L654" s="23">
        <v>32.700000000000003</v>
      </c>
      <c r="M654" s="23">
        <v>0</v>
      </c>
      <c r="N654" s="23">
        <v>0</v>
      </c>
      <c r="O654" s="20"/>
    </row>
    <row r="655" spans="1:15" ht="26.25" customHeight="1">
      <c r="A655" s="231" t="s">
        <v>12</v>
      </c>
      <c r="B655" s="233" t="s">
        <v>13</v>
      </c>
      <c r="C655" s="234"/>
      <c r="D655" s="235"/>
      <c r="E655" s="272" t="s">
        <v>1</v>
      </c>
      <c r="F655" s="81" t="s">
        <v>323</v>
      </c>
      <c r="G655" s="3">
        <f>SUM(G656:G659)</f>
        <v>23396.899999999998</v>
      </c>
      <c r="H655" s="3">
        <f t="shared" ref="H655:N655" si="242">SUM(H656:H659)</f>
        <v>28605.600000000002</v>
      </c>
      <c r="I655" s="3">
        <f t="shared" si="242"/>
        <v>0</v>
      </c>
      <c r="J655" s="3">
        <f t="shared" si="242"/>
        <v>0</v>
      </c>
      <c r="K655" s="3">
        <f t="shared" si="242"/>
        <v>23396.899999999998</v>
      </c>
      <c r="L655" s="3">
        <f t="shared" si="242"/>
        <v>28605.600000000002</v>
      </c>
      <c r="M655" s="3">
        <f t="shared" si="242"/>
        <v>0</v>
      </c>
      <c r="N655" s="3">
        <f t="shared" si="242"/>
        <v>0</v>
      </c>
      <c r="O655" s="5"/>
    </row>
    <row r="656" spans="1:15" ht="247.5" customHeight="1">
      <c r="A656" s="232"/>
      <c r="B656" s="236"/>
      <c r="C656" s="237"/>
      <c r="D656" s="238"/>
      <c r="E656" s="273"/>
      <c r="F656" s="81">
        <v>2013</v>
      </c>
      <c r="G656" s="6">
        <f t="shared" ref="G656:H659" si="243">I656+K656+M656</f>
        <v>5249</v>
      </c>
      <c r="H656" s="6">
        <f t="shared" si="243"/>
        <v>6112</v>
      </c>
      <c r="I656" s="81">
        <v>0</v>
      </c>
      <c r="J656" s="81">
        <v>0</v>
      </c>
      <c r="K656" s="81">
        <v>5249</v>
      </c>
      <c r="L656" s="81">
        <v>6112</v>
      </c>
      <c r="M656" s="81">
        <v>0</v>
      </c>
      <c r="N656" s="81">
        <v>0</v>
      </c>
      <c r="O656" s="32" t="s">
        <v>362</v>
      </c>
    </row>
    <row r="657" spans="1:15" ht="300.75" customHeight="1">
      <c r="A657" s="232"/>
      <c r="B657" s="236"/>
      <c r="C657" s="237"/>
      <c r="D657" s="238"/>
      <c r="E657" s="273"/>
      <c r="F657" s="81">
        <v>2014</v>
      </c>
      <c r="G657" s="6">
        <f t="shared" si="243"/>
        <v>6049.3</v>
      </c>
      <c r="H657" s="6">
        <f t="shared" si="243"/>
        <v>5979.5</v>
      </c>
      <c r="I657" s="81">
        <v>0</v>
      </c>
      <c r="J657" s="81">
        <v>0</v>
      </c>
      <c r="K657" s="36">
        <v>6049.3</v>
      </c>
      <c r="L657" s="36">
        <v>5979.5</v>
      </c>
      <c r="M657" s="81">
        <v>0</v>
      </c>
      <c r="N657" s="81">
        <v>0</v>
      </c>
      <c r="O657" s="73" t="s">
        <v>571</v>
      </c>
    </row>
    <row r="658" spans="1:15" ht="409.5">
      <c r="A658" s="197"/>
      <c r="B658" s="222"/>
      <c r="C658" s="223"/>
      <c r="D658" s="224"/>
      <c r="E658" s="197"/>
      <c r="F658" s="81">
        <v>2015</v>
      </c>
      <c r="G658" s="6">
        <f t="shared" si="243"/>
        <v>6049.3</v>
      </c>
      <c r="H658" s="6">
        <f t="shared" si="243"/>
        <v>10699.9</v>
      </c>
      <c r="I658" s="81">
        <v>0</v>
      </c>
      <c r="J658" s="81">
        <v>0</v>
      </c>
      <c r="K658" s="81">
        <v>6049.3</v>
      </c>
      <c r="L658" s="81">
        <v>10699.9</v>
      </c>
      <c r="M658" s="81">
        <v>0</v>
      </c>
      <c r="N658" s="81">
        <v>0</v>
      </c>
      <c r="O658" s="73" t="s">
        <v>635</v>
      </c>
    </row>
    <row r="659" spans="1:15" ht="409.5">
      <c r="A659" s="198"/>
      <c r="B659" s="225"/>
      <c r="C659" s="226"/>
      <c r="D659" s="227"/>
      <c r="E659" s="198"/>
      <c r="F659" s="147">
        <v>2016</v>
      </c>
      <c r="G659" s="6">
        <f t="shared" si="243"/>
        <v>6049.3</v>
      </c>
      <c r="H659" s="6">
        <f t="shared" si="243"/>
        <v>5814.2</v>
      </c>
      <c r="I659" s="147">
        <v>0</v>
      </c>
      <c r="J659" s="147">
        <v>0</v>
      </c>
      <c r="K659" s="147">
        <v>6049.3</v>
      </c>
      <c r="L659" s="147">
        <v>5814.2</v>
      </c>
      <c r="M659" s="147">
        <v>0</v>
      </c>
      <c r="N659" s="145">
        <v>0</v>
      </c>
      <c r="O659" s="155" t="s">
        <v>770</v>
      </c>
    </row>
    <row r="660" spans="1:15">
      <c r="A660" s="248"/>
      <c r="B660" s="233" t="s">
        <v>95</v>
      </c>
      <c r="C660" s="209"/>
      <c r="D660" s="210"/>
      <c r="E660" s="248"/>
      <c r="F660" s="102" t="s">
        <v>323</v>
      </c>
      <c r="G660" s="3">
        <f>SUM(G661:G664)</f>
        <v>45284.899999999994</v>
      </c>
      <c r="H660" s="3">
        <f t="shared" ref="H660:N660" si="244">SUM(H661:H664)</f>
        <v>57288.6</v>
      </c>
      <c r="I660" s="3">
        <f t="shared" si="244"/>
        <v>2230</v>
      </c>
      <c r="J660" s="3">
        <f t="shared" si="244"/>
        <v>15334</v>
      </c>
      <c r="K660" s="3">
        <f t="shared" si="244"/>
        <v>43054.899999999994</v>
      </c>
      <c r="L660" s="3">
        <f t="shared" si="244"/>
        <v>41954.6</v>
      </c>
      <c r="M660" s="3">
        <f t="shared" si="244"/>
        <v>0</v>
      </c>
      <c r="N660" s="3">
        <f t="shared" si="244"/>
        <v>0</v>
      </c>
      <c r="O660" s="116"/>
    </row>
    <row r="661" spans="1:15">
      <c r="A661" s="197"/>
      <c r="B661" s="222"/>
      <c r="C661" s="223"/>
      <c r="D661" s="224"/>
      <c r="E661" s="197"/>
      <c r="F661" s="102">
        <v>2013</v>
      </c>
      <c r="G661" s="5">
        <f t="shared" ref="G661:N664" si="245">G626+G631+G656</f>
        <v>10071</v>
      </c>
      <c r="H661" s="5">
        <f t="shared" si="245"/>
        <v>10742</v>
      </c>
      <c r="I661" s="5">
        <f t="shared" si="245"/>
        <v>550</v>
      </c>
      <c r="J661" s="5">
        <f t="shared" si="245"/>
        <v>484</v>
      </c>
      <c r="K661" s="5">
        <f t="shared" si="245"/>
        <v>9521</v>
      </c>
      <c r="L661" s="5">
        <f t="shared" si="245"/>
        <v>10258</v>
      </c>
      <c r="M661" s="5">
        <f t="shared" si="245"/>
        <v>0</v>
      </c>
      <c r="N661" s="5">
        <f t="shared" si="245"/>
        <v>0</v>
      </c>
      <c r="O661" s="116"/>
    </row>
    <row r="662" spans="1:15">
      <c r="A662" s="197"/>
      <c r="B662" s="222"/>
      <c r="C662" s="223"/>
      <c r="D662" s="224"/>
      <c r="E662" s="197"/>
      <c r="F662" s="102">
        <v>2014</v>
      </c>
      <c r="G662" s="5">
        <f t="shared" si="245"/>
        <v>11511.3</v>
      </c>
      <c r="H662" s="5">
        <f t="shared" si="245"/>
        <v>12536.3</v>
      </c>
      <c r="I662" s="5">
        <f t="shared" si="245"/>
        <v>550</v>
      </c>
      <c r="J662" s="5">
        <f t="shared" si="245"/>
        <v>700</v>
      </c>
      <c r="K662" s="5">
        <f t="shared" si="245"/>
        <v>10961.3</v>
      </c>
      <c r="L662" s="5">
        <f t="shared" si="245"/>
        <v>11836.3</v>
      </c>
      <c r="M662" s="5">
        <f t="shared" si="245"/>
        <v>0</v>
      </c>
      <c r="N662" s="5">
        <f t="shared" si="245"/>
        <v>0</v>
      </c>
      <c r="O662" s="117"/>
    </row>
    <row r="663" spans="1:15">
      <c r="A663" s="197"/>
      <c r="B663" s="222"/>
      <c r="C663" s="223"/>
      <c r="D663" s="224"/>
      <c r="E663" s="197"/>
      <c r="F663" s="102">
        <v>2015</v>
      </c>
      <c r="G663" s="5">
        <f t="shared" si="245"/>
        <v>11671.3</v>
      </c>
      <c r="H663" s="5">
        <f t="shared" si="245"/>
        <v>20263.400000000001</v>
      </c>
      <c r="I663" s="5">
        <f t="shared" si="245"/>
        <v>560</v>
      </c>
      <c r="J663" s="5">
        <f t="shared" si="245"/>
        <v>6650</v>
      </c>
      <c r="K663" s="5">
        <f t="shared" si="245"/>
        <v>11111.3</v>
      </c>
      <c r="L663" s="5">
        <f t="shared" si="245"/>
        <v>13613.4</v>
      </c>
      <c r="M663" s="5">
        <f t="shared" si="245"/>
        <v>0</v>
      </c>
      <c r="N663" s="5">
        <f t="shared" si="245"/>
        <v>0</v>
      </c>
      <c r="O663" s="3"/>
    </row>
    <row r="664" spans="1:15">
      <c r="A664" s="198"/>
      <c r="B664" s="225"/>
      <c r="C664" s="226"/>
      <c r="D664" s="227"/>
      <c r="E664" s="198"/>
      <c r="F664" s="147">
        <v>2016</v>
      </c>
      <c r="G664" s="5">
        <f t="shared" si="245"/>
        <v>12031.3</v>
      </c>
      <c r="H664" s="5">
        <f t="shared" si="245"/>
        <v>13746.9</v>
      </c>
      <c r="I664" s="5">
        <f t="shared" si="245"/>
        <v>570</v>
      </c>
      <c r="J664" s="5">
        <f t="shared" si="245"/>
        <v>7500</v>
      </c>
      <c r="K664" s="5">
        <f t="shared" si="245"/>
        <v>11461.3</v>
      </c>
      <c r="L664" s="5">
        <f t="shared" si="245"/>
        <v>6246.9</v>
      </c>
      <c r="M664" s="5">
        <f t="shared" si="245"/>
        <v>0</v>
      </c>
      <c r="N664" s="5">
        <f t="shared" si="245"/>
        <v>0</v>
      </c>
      <c r="O664" s="3"/>
    </row>
    <row r="665" spans="1:15" ht="34.5" customHeight="1">
      <c r="A665" s="241" t="s">
        <v>96</v>
      </c>
      <c r="B665" s="242"/>
      <c r="C665" s="242"/>
      <c r="D665" s="242"/>
      <c r="E665" s="242"/>
      <c r="F665" s="242"/>
      <c r="G665" s="242"/>
      <c r="H665" s="242"/>
      <c r="I665" s="242"/>
      <c r="J665" s="242"/>
      <c r="K665" s="242"/>
      <c r="L665" s="242"/>
      <c r="M665" s="242"/>
      <c r="N665" s="242"/>
      <c r="O665" s="242"/>
    </row>
    <row r="666" spans="1:15" ht="28.5" customHeight="1">
      <c r="A666" s="231" t="s">
        <v>14</v>
      </c>
      <c r="B666" s="233" t="s">
        <v>15</v>
      </c>
      <c r="C666" s="234"/>
      <c r="D666" s="235"/>
      <c r="E666" s="231"/>
      <c r="F666" s="81" t="s">
        <v>323</v>
      </c>
      <c r="G666" s="3">
        <f>SUM(G667:G670)</f>
        <v>27429</v>
      </c>
      <c r="H666" s="3">
        <f t="shared" ref="H666:N666" si="246">SUM(H667:H670)</f>
        <v>8955</v>
      </c>
      <c r="I666" s="3">
        <f t="shared" si="246"/>
        <v>16421</v>
      </c>
      <c r="J666" s="3">
        <f t="shared" si="246"/>
        <v>4541</v>
      </c>
      <c r="K666" s="3">
        <f t="shared" si="246"/>
        <v>0</v>
      </c>
      <c r="L666" s="3">
        <f t="shared" si="246"/>
        <v>0</v>
      </c>
      <c r="M666" s="3">
        <f t="shared" si="246"/>
        <v>11008</v>
      </c>
      <c r="N666" s="3">
        <f t="shared" si="246"/>
        <v>4414</v>
      </c>
      <c r="O666" s="5"/>
    </row>
    <row r="667" spans="1:15" ht="185.25" customHeight="1">
      <c r="A667" s="232"/>
      <c r="B667" s="236"/>
      <c r="C667" s="237"/>
      <c r="D667" s="238"/>
      <c r="E667" s="232"/>
      <c r="F667" s="81">
        <v>2013</v>
      </c>
      <c r="G667" s="6">
        <f t="shared" ref="G667:H670" si="247">I667+K667+M667</f>
        <v>6200</v>
      </c>
      <c r="H667" s="6">
        <f t="shared" si="247"/>
        <v>6755</v>
      </c>
      <c r="I667" s="5">
        <v>3542</v>
      </c>
      <c r="J667" s="5">
        <v>3435</v>
      </c>
      <c r="K667" s="5">
        <v>0</v>
      </c>
      <c r="L667" s="5">
        <v>0</v>
      </c>
      <c r="M667" s="5">
        <v>2658</v>
      </c>
      <c r="N667" s="5">
        <v>3320</v>
      </c>
      <c r="O667" s="20" t="s">
        <v>363</v>
      </c>
    </row>
    <row r="668" spans="1:15" ht="311.25" customHeight="1">
      <c r="A668" s="232"/>
      <c r="B668" s="236"/>
      <c r="C668" s="237"/>
      <c r="D668" s="238"/>
      <c r="E668" s="232"/>
      <c r="F668" s="81">
        <v>2014</v>
      </c>
      <c r="G668" s="6">
        <f t="shared" si="247"/>
        <v>6743</v>
      </c>
      <c r="H668" s="6">
        <f t="shared" si="247"/>
        <v>989</v>
      </c>
      <c r="I668" s="5">
        <v>4043</v>
      </c>
      <c r="J668" s="5">
        <v>543</v>
      </c>
      <c r="K668" s="5">
        <v>0</v>
      </c>
      <c r="L668" s="5">
        <v>0</v>
      </c>
      <c r="M668" s="5">
        <v>2700</v>
      </c>
      <c r="N668" s="5">
        <v>446</v>
      </c>
      <c r="O668" s="20" t="s">
        <v>446</v>
      </c>
    </row>
    <row r="669" spans="1:15" ht="249" customHeight="1">
      <c r="A669" s="197"/>
      <c r="B669" s="222"/>
      <c r="C669" s="223"/>
      <c r="D669" s="224"/>
      <c r="E669" s="197"/>
      <c r="F669" s="102">
        <v>2015</v>
      </c>
      <c r="G669" s="6">
        <f t="shared" si="247"/>
        <v>7093</v>
      </c>
      <c r="H669" s="6">
        <f t="shared" si="247"/>
        <v>1211</v>
      </c>
      <c r="I669" s="5">
        <v>4293</v>
      </c>
      <c r="J669" s="3">
        <v>563</v>
      </c>
      <c r="K669" s="5">
        <v>0</v>
      </c>
      <c r="L669" s="48">
        <v>0</v>
      </c>
      <c r="M669" s="5">
        <v>2800</v>
      </c>
      <c r="N669" s="48">
        <v>648</v>
      </c>
      <c r="O669" s="20" t="s">
        <v>662</v>
      </c>
    </row>
    <row r="670" spans="1:15" ht="267" customHeight="1">
      <c r="A670" s="198"/>
      <c r="B670" s="225"/>
      <c r="C670" s="226"/>
      <c r="D670" s="227"/>
      <c r="E670" s="198"/>
      <c r="F670" s="147">
        <v>2016</v>
      </c>
      <c r="G670" s="6">
        <f t="shared" si="247"/>
        <v>7393</v>
      </c>
      <c r="H670" s="6">
        <f t="shared" si="247"/>
        <v>0</v>
      </c>
      <c r="I670" s="5">
        <v>4543</v>
      </c>
      <c r="J670" s="3">
        <v>0</v>
      </c>
      <c r="K670" s="5">
        <v>0</v>
      </c>
      <c r="L670" s="3">
        <v>0</v>
      </c>
      <c r="M670" s="5">
        <v>2850</v>
      </c>
      <c r="N670" s="48">
        <v>0</v>
      </c>
      <c r="O670" s="20" t="s">
        <v>762</v>
      </c>
    </row>
    <row r="671" spans="1:15" ht="33" customHeight="1">
      <c r="A671" s="231" t="s">
        <v>16</v>
      </c>
      <c r="B671" s="233" t="s">
        <v>17</v>
      </c>
      <c r="C671" s="234"/>
      <c r="D671" s="235"/>
      <c r="E671" s="231"/>
      <c r="F671" s="81" t="s">
        <v>323</v>
      </c>
      <c r="G671" s="3">
        <f>SUM(G672:G675)</f>
        <v>18030</v>
      </c>
      <c r="H671" s="3">
        <f t="shared" ref="H671:N671" si="248">SUM(H672:H675)</f>
        <v>3007</v>
      </c>
      <c r="I671" s="3">
        <f t="shared" si="248"/>
        <v>2704</v>
      </c>
      <c r="J671" s="3">
        <f t="shared" si="248"/>
        <v>584</v>
      </c>
      <c r="K671" s="3">
        <f t="shared" si="248"/>
        <v>0</v>
      </c>
      <c r="L671" s="3">
        <f t="shared" si="248"/>
        <v>0</v>
      </c>
      <c r="M671" s="3">
        <f t="shared" si="248"/>
        <v>15326</v>
      </c>
      <c r="N671" s="3">
        <f t="shared" si="248"/>
        <v>2423</v>
      </c>
      <c r="O671" s="5"/>
    </row>
    <row r="672" spans="1:15" ht="249.75" customHeight="1">
      <c r="A672" s="232"/>
      <c r="B672" s="236"/>
      <c r="C672" s="237"/>
      <c r="D672" s="238"/>
      <c r="E672" s="232"/>
      <c r="F672" s="81">
        <v>2013</v>
      </c>
      <c r="G672" s="6">
        <f t="shared" ref="G672:H675" si="249">I672+K672+M672</f>
        <v>4350</v>
      </c>
      <c r="H672" s="6">
        <f t="shared" si="249"/>
        <v>921</v>
      </c>
      <c r="I672" s="5">
        <v>652</v>
      </c>
      <c r="J672" s="5">
        <v>113</v>
      </c>
      <c r="K672" s="5">
        <v>0</v>
      </c>
      <c r="L672" s="5">
        <v>0</v>
      </c>
      <c r="M672" s="5">
        <v>3698</v>
      </c>
      <c r="N672" s="5">
        <v>808</v>
      </c>
      <c r="O672" s="20" t="s">
        <v>380</v>
      </c>
    </row>
    <row r="673" spans="1:15" ht="105.75" customHeight="1">
      <c r="A673" s="232"/>
      <c r="B673" s="236"/>
      <c r="C673" s="237"/>
      <c r="D673" s="238"/>
      <c r="E673" s="232"/>
      <c r="F673" s="81">
        <v>2014</v>
      </c>
      <c r="G673" s="6">
        <f t="shared" si="249"/>
        <v>4500</v>
      </c>
      <c r="H673" s="6">
        <f t="shared" si="249"/>
        <v>235</v>
      </c>
      <c r="I673" s="5">
        <v>675</v>
      </c>
      <c r="J673" s="5">
        <v>58</v>
      </c>
      <c r="K673" s="5">
        <v>0</v>
      </c>
      <c r="L673" s="5">
        <v>0</v>
      </c>
      <c r="M673" s="5">
        <v>3825</v>
      </c>
      <c r="N673" s="5">
        <v>177</v>
      </c>
      <c r="O673" s="20" t="s">
        <v>381</v>
      </c>
    </row>
    <row r="674" spans="1:15" ht="276.75" customHeight="1">
      <c r="A674" s="197"/>
      <c r="B674" s="222"/>
      <c r="C674" s="223"/>
      <c r="D674" s="224"/>
      <c r="E674" s="197"/>
      <c r="F674" s="81">
        <v>2015</v>
      </c>
      <c r="G674" s="6">
        <f t="shared" si="249"/>
        <v>4580</v>
      </c>
      <c r="H674" s="6">
        <f t="shared" si="249"/>
        <v>1851</v>
      </c>
      <c r="I674" s="5">
        <v>687</v>
      </c>
      <c r="J674" s="3">
        <v>413</v>
      </c>
      <c r="K674" s="5">
        <v>0</v>
      </c>
      <c r="L674" s="3">
        <v>0</v>
      </c>
      <c r="M674" s="5">
        <v>3893</v>
      </c>
      <c r="N674" s="3">
        <v>1438</v>
      </c>
      <c r="O674" s="20" t="s">
        <v>657</v>
      </c>
    </row>
    <row r="675" spans="1:15" ht="177.75" customHeight="1">
      <c r="A675" s="198"/>
      <c r="B675" s="225"/>
      <c r="C675" s="226"/>
      <c r="D675" s="227"/>
      <c r="E675" s="198"/>
      <c r="F675" s="147">
        <v>2016</v>
      </c>
      <c r="G675" s="6">
        <f t="shared" si="249"/>
        <v>4600</v>
      </c>
      <c r="H675" s="6">
        <f t="shared" si="249"/>
        <v>0</v>
      </c>
      <c r="I675" s="5">
        <v>690</v>
      </c>
      <c r="J675" s="3">
        <v>0</v>
      </c>
      <c r="K675" s="5">
        <v>0</v>
      </c>
      <c r="L675" s="3"/>
      <c r="M675" s="5">
        <v>3910</v>
      </c>
      <c r="N675" s="3">
        <v>0</v>
      </c>
      <c r="O675" s="20" t="s">
        <v>763</v>
      </c>
    </row>
    <row r="676" spans="1:15">
      <c r="A676" s="231" t="s">
        <v>18</v>
      </c>
      <c r="B676" s="233" t="s">
        <v>19</v>
      </c>
      <c r="C676" s="234"/>
      <c r="D676" s="235"/>
      <c r="E676" s="195"/>
      <c r="F676" s="81" t="s">
        <v>323</v>
      </c>
      <c r="G676" s="3">
        <f>SUM(G677:G680)</f>
        <v>135460</v>
      </c>
      <c r="H676" s="3">
        <f t="shared" ref="H676:N676" si="250">SUM(H677:H680)</f>
        <v>50571</v>
      </c>
      <c r="I676" s="3">
        <f t="shared" si="250"/>
        <v>5628</v>
      </c>
      <c r="J676" s="3">
        <f t="shared" si="250"/>
        <v>16020</v>
      </c>
      <c r="K676" s="3">
        <f t="shared" si="250"/>
        <v>0</v>
      </c>
      <c r="L676" s="3">
        <f t="shared" si="250"/>
        <v>0</v>
      </c>
      <c r="M676" s="3">
        <f t="shared" si="250"/>
        <v>129832</v>
      </c>
      <c r="N676" s="3">
        <f t="shared" si="250"/>
        <v>34551</v>
      </c>
      <c r="O676" s="5"/>
    </row>
    <row r="677" spans="1:15" ht="248.25" customHeight="1">
      <c r="A677" s="232"/>
      <c r="B677" s="236"/>
      <c r="C677" s="237"/>
      <c r="D677" s="238"/>
      <c r="E677" s="196"/>
      <c r="F677" s="81">
        <v>2013</v>
      </c>
      <c r="G677" s="6">
        <f t="shared" ref="G677:H680" si="251">I677+K677+M677</f>
        <v>3750</v>
      </c>
      <c r="H677" s="6">
        <f t="shared" si="251"/>
        <v>1283</v>
      </c>
      <c r="I677" s="5">
        <v>1366</v>
      </c>
      <c r="J677" s="5">
        <v>223</v>
      </c>
      <c r="K677" s="5">
        <v>0</v>
      </c>
      <c r="L677" s="5">
        <v>0</v>
      </c>
      <c r="M677" s="5">
        <v>2384</v>
      </c>
      <c r="N677" s="5">
        <v>1060</v>
      </c>
      <c r="O677" s="20" t="s">
        <v>364</v>
      </c>
    </row>
    <row r="678" spans="1:15" ht="94.5">
      <c r="A678" s="232"/>
      <c r="B678" s="236"/>
      <c r="C678" s="237"/>
      <c r="D678" s="238"/>
      <c r="E678" s="196"/>
      <c r="F678" s="81">
        <v>2014</v>
      </c>
      <c r="G678" s="6">
        <f t="shared" si="251"/>
        <v>43850</v>
      </c>
      <c r="H678" s="6">
        <f t="shared" si="251"/>
        <v>7500</v>
      </c>
      <c r="I678" s="5">
        <v>1400</v>
      </c>
      <c r="J678" s="5">
        <v>6844</v>
      </c>
      <c r="K678" s="5">
        <v>0</v>
      </c>
      <c r="L678" s="5">
        <v>0</v>
      </c>
      <c r="M678" s="5">
        <v>42450</v>
      </c>
      <c r="N678" s="5">
        <v>656</v>
      </c>
      <c r="O678" s="20" t="s">
        <v>447</v>
      </c>
    </row>
    <row r="679" spans="1:15" ht="341.25" customHeight="1">
      <c r="A679" s="197"/>
      <c r="B679" s="222"/>
      <c r="C679" s="223"/>
      <c r="D679" s="224"/>
      <c r="E679" s="197"/>
      <c r="F679" s="81">
        <v>2015</v>
      </c>
      <c r="G679" s="6">
        <f t="shared" si="251"/>
        <v>43900</v>
      </c>
      <c r="H679" s="6">
        <f t="shared" si="251"/>
        <v>30621</v>
      </c>
      <c r="I679" s="5">
        <v>1412</v>
      </c>
      <c r="J679" s="3">
        <v>6838</v>
      </c>
      <c r="K679" s="5">
        <v>0</v>
      </c>
      <c r="L679" s="3">
        <v>0</v>
      </c>
      <c r="M679" s="5">
        <v>42488</v>
      </c>
      <c r="N679" s="3">
        <v>23783</v>
      </c>
      <c r="O679" s="20" t="s">
        <v>658</v>
      </c>
    </row>
    <row r="680" spans="1:15" ht="211.5" customHeight="1">
      <c r="A680" s="198"/>
      <c r="B680" s="225"/>
      <c r="C680" s="226"/>
      <c r="D680" s="227"/>
      <c r="E680" s="198"/>
      <c r="F680" s="147">
        <v>2016</v>
      </c>
      <c r="G680" s="6">
        <f t="shared" si="251"/>
        <v>43960</v>
      </c>
      <c r="H680" s="6">
        <f t="shared" si="251"/>
        <v>11167</v>
      </c>
      <c r="I680" s="5">
        <v>1450</v>
      </c>
      <c r="J680" s="3">
        <v>2115</v>
      </c>
      <c r="K680" s="5">
        <v>0</v>
      </c>
      <c r="L680" s="3"/>
      <c r="M680" s="5">
        <v>42510</v>
      </c>
      <c r="N680" s="3">
        <v>9052</v>
      </c>
      <c r="O680" s="20" t="s">
        <v>764</v>
      </c>
    </row>
    <row r="681" spans="1:15" ht="25.5" customHeight="1">
      <c r="A681" s="231" t="s">
        <v>20</v>
      </c>
      <c r="B681" s="233" t="s">
        <v>21</v>
      </c>
      <c r="C681" s="234"/>
      <c r="D681" s="235"/>
      <c r="E681" s="231"/>
      <c r="F681" s="81" t="s">
        <v>323</v>
      </c>
      <c r="G681" s="3">
        <f>SUM(G682:G685)</f>
        <v>54204.2</v>
      </c>
      <c r="H681" s="3">
        <f t="shared" ref="H681:N681" si="252">SUM(H682:H685)</f>
        <v>31275.3</v>
      </c>
      <c r="I681" s="3">
        <f t="shared" si="252"/>
        <v>54204.2</v>
      </c>
      <c r="J681" s="3">
        <f t="shared" si="252"/>
        <v>29606</v>
      </c>
      <c r="K681" s="3">
        <f t="shared" si="252"/>
        <v>0</v>
      </c>
      <c r="L681" s="3">
        <f t="shared" si="252"/>
        <v>0</v>
      </c>
      <c r="M681" s="3">
        <f t="shared" si="252"/>
        <v>0</v>
      </c>
      <c r="N681" s="3">
        <f t="shared" si="252"/>
        <v>1669.3</v>
      </c>
      <c r="O681" s="5"/>
    </row>
    <row r="682" spans="1:15" ht="210.75" customHeight="1">
      <c r="A682" s="232"/>
      <c r="B682" s="236"/>
      <c r="C682" s="237"/>
      <c r="D682" s="238"/>
      <c r="E682" s="232"/>
      <c r="F682" s="81">
        <v>2013</v>
      </c>
      <c r="G682" s="6">
        <f t="shared" ref="G682:H685" si="253">I682+K682+M682</f>
        <v>11304.2</v>
      </c>
      <c r="H682" s="6">
        <f t="shared" si="253"/>
        <v>12977</v>
      </c>
      <c r="I682" s="5">
        <v>11304.2</v>
      </c>
      <c r="J682" s="5">
        <v>11915</v>
      </c>
      <c r="K682" s="5">
        <v>0</v>
      </c>
      <c r="L682" s="5">
        <v>0</v>
      </c>
      <c r="M682" s="5"/>
      <c r="N682" s="5">
        <v>1062</v>
      </c>
      <c r="O682" s="20" t="s">
        <v>365</v>
      </c>
    </row>
    <row r="683" spans="1:15" ht="256.5" customHeight="1">
      <c r="A683" s="232"/>
      <c r="B683" s="236"/>
      <c r="C683" s="237"/>
      <c r="D683" s="238"/>
      <c r="E683" s="232"/>
      <c r="F683" s="81">
        <v>2014</v>
      </c>
      <c r="G683" s="6">
        <f t="shared" si="253"/>
        <v>13600</v>
      </c>
      <c r="H683" s="6">
        <f t="shared" si="253"/>
        <v>9164.2999999999993</v>
      </c>
      <c r="I683" s="5">
        <v>13600</v>
      </c>
      <c r="J683" s="5">
        <v>8557</v>
      </c>
      <c r="K683" s="5">
        <v>0</v>
      </c>
      <c r="L683" s="5">
        <v>0</v>
      </c>
      <c r="M683" s="5">
        <v>0</v>
      </c>
      <c r="N683" s="5">
        <v>607.29999999999995</v>
      </c>
      <c r="O683" s="19" t="s">
        <v>448</v>
      </c>
    </row>
    <row r="684" spans="1:15" ht="248.25" customHeight="1">
      <c r="A684" s="197"/>
      <c r="B684" s="222"/>
      <c r="C684" s="223"/>
      <c r="D684" s="224"/>
      <c r="E684" s="197"/>
      <c r="F684" s="81">
        <v>2015</v>
      </c>
      <c r="G684" s="6">
        <f t="shared" si="253"/>
        <v>14200</v>
      </c>
      <c r="H684" s="6">
        <f t="shared" si="253"/>
        <v>9134</v>
      </c>
      <c r="I684" s="5">
        <v>14200</v>
      </c>
      <c r="J684" s="3">
        <v>9134</v>
      </c>
      <c r="K684" s="5">
        <v>0</v>
      </c>
      <c r="L684" s="3">
        <v>0</v>
      </c>
      <c r="M684" s="5">
        <v>0</v>
      </c>
      <c r="N684" s="3">
        <v>0</v>
      </c>
      <c r="O684" s="19" t="s">
        <v>659</v>
      </c>
    </row>
    <row r="685" spans="1:15" ht="195" customHeight="1">
      <c r="A685" s="198"/>
      <c r="B685" s="225"/>
      <c r="C685" s="226"/>
      <c r="D685" s="227"/>
      <c r="E685" s="198"/>
      <c r="F685" s="147">
        <v>2016</v>
      </c>
      <c r="G685" s="6">
        <f t="shared" si="253"/>
        <v>15100</v>
      </c>
      <c r="H685" s="6">
        <f t="shared" si="253"/>
        <v>0</v>
      </c>
      <c r="I685" s="5">
        <v>15100</v>
      </c>
      <c r="J685" s="3">
        <v>0</v>
      </c>
      <c r="K685" s="5">
        <v>0</v>
      </c>
      <c r="L685" s="3"/>
      <c r="M685" s="5">
        <v>0</v>
      </c>
      <c r="N685" s="3"/>
      <c r="O685" s="19" t="s">
        <v>827</v>
      </c>
    </row>
    <row r="686" spans="1:15" ht="20.25" customHeight="1">
      <c r="A686" s="248"/>
      <c r="B686" s="233" t="s">
        <v>97</v>
      </c>
      <c r="C686" s="209"/>
      <c r="D686" s="210"/>
      <c r="E686" s="248"/>
      <c r="F686" s="102" t="s">
        <v>323</v>
      </c>
      <c r="G686" s="3">
        <f>SUM(G687:G690)</f>
        <v>235123.20000000001</v>
      </c>
      <c r="H686" s="3">
        <f t="shared" ref="H686:N686" si="254">SUM(H687:H689)</f>
        <v>82641.3</v>
      </c>
      <c r="I686" s="3">
        <f t="shared" si="254"/>
        <v>57174.2</v>
      </c>
      <c r="J686" s="3">
        <f t="shared" si="254"/>
        <v>48636</v>
      </c>
      <c r="K686" s="3">
        <f t="shared" si="254"/>
        <v>0</v>
      </c>
      <c r="L686" s="3">
        <f t="shared" si="254"/>
        <v>0</v>
      </c>
      <c r="M686" s="3">
        <f t="shared" si="254"/>
        <v>106896</v>
      </c>
      <c r="N686" s="3">
        <f t="shared" si="254"/>
        <v>34005.300000000003</v>
      </c>
      <c r="O686" s="5"/>
    </row>
    <row r="687" spans="1:15" ht="22.5" customHeight="1">
      <c r="A687" s="197"/>
      <c r="B687" s="222"/>
      <c r="C687" s="223"/>
      <c r="D687" s="224"/>
      <c r="E687" s="197"/>
      <c r="F687" s="102">
        <v>2013</v>
      </c>
      <c r="G687" s="5">
        <f t="shared" ref="G687:N688" si="255">G667+G672+G677+G682</f>
        <v>25604.2</v>
      </c>
      <c r="H687" s="5">
        <f t="shared" si="255"/>
        <v>21936</v>
      </c>
      <c r="I687" s="5">
        <f t="shared" si="255"/>
        <v>16864.2</v>
      </c>
      <c r="J687" s="5">
        <f t="shared" si="255"/>
        <v>15686</v>
      </c>
      <c r="K687" s="5">
        <f t="shared" si="255"/>
        <v>0</v>
      </c>
      <c r="L687" s="5">
        <f t="shared" si="255"/>
        <v>0</v>
      </c>
      <c r="M687" s="5">
        <f t="shared" si="255"/>
        <v>8740</v>
      </c>
      <c r="N687" s="5">
        <f t="shared" si="255"/>
        <v>6250</v>
      </c>
      <c r="O687" s="5"/>
    </row>
    <row r="688" spans="1:15" ht="26.25" customHeight="1">
      <c r="A688" s="197"/>
      <c r="B688" s="222"/>
      <c r="C688" s="223"/>
      <c r="D688" s="224"/>
      <c r="E688" s="197"/>
      <c r="F688" s="102">
        <v>2014</v>
      </c>
      <c r="G688" s="5">
        <f t="shared" si="255"/>
        <v>68693</v>
      </c>
      <c r="H688" s="5">
        <f t="shared" si="255"/>
        <v>17888.3</v>
      </c>
      <c r="I688" s="5">
        <f t="shared" si="255"/>
        <v>19718</v>
      </c>
      <c r="J688" s="5">
        <f t="shared" si="255"/>
        <v>16002</v>
      </c>
      <c r="K688" s="5">
        <f t="shared" si="255"/>
        <v>0</v>
      </c>
      <c r="L688" s="5">
        <f t="shared" si="255"/>
        <v>0</v>
      </c>
      <c r="M688" s="5">
        <f t="shared" si="255"/>
        <v>48975</v>
      </c>
      <c r="N688" s="5">
        <f t="shared" si="255"/>
        <v>1886.3</v>
      </c>
      <c r="O688" s="5"/>
    </row>
    <row r="689" spans="1:15" ht="27" customHeight="1">
      <c r="A689" s="197"/>
      <c r="B689" s="222"/>
      <c r="C689" s="223"/>
      <c r="D689" s="224"/>
      <c r="E689" s="197"/>
      <c r="F689" s="102">
        <v>2015</v>
      </c>
      <c r="G689" s="5">
        <f t="shared" ref="G689:N690" si="256">G669+G674+G679+G684</f>
        <v>69773</v>
      </c>
      <c r="H689" s="5">
        <f t="shared" si="256"/>
        <v>42817</v>
      </c>
      <c r="I689" s="5">
        <f t="shared" si="256"/>
        <v>20592</v>
      </c>
      <c r="J689" s="5">
        <f t="shared" si="256"/>
        <v>16948</v>
      </c>
      <c r="K689" s="5">
        <f t="shared" si="256"/>
        <v>0</v>
      </c>
      <c r="L689" s="5">
        <f t="shared" si="256"/>
        <v>0</v>
      </c>
      <c r="M689" s="5">
        <f t="shared" si="256"/>
        <v>49181</v>
      </c>
      <c r="N689" s="5">
        <f t="shared" si="256"/>
        <v>25869</v>
      </c>
      <c r="O689" s="5"/>
    </row>
    <row r="690" spans="1:15" ht="27" customHeight="1">
      <c r="A690" s="198"/>
      <c r="B690" s="225"/>
      <c r="C690" s="226"/>
      <c r="D690" s="227"/>
      <c r="E690" s="198"/>
      <c r="F690" s="147">
        <v>2016</v>
      </c>
      <c r="G690" s="3">
        <f t="shared" si="256"/>
        <v>71053</v>
      </c>
      <c r="H690" s="3">
        <f t="shared" si="256"/>
        <v>11167</v>
      </c>
      <c r="I690" s="3">
        <f t="shared" si="256"/>
        <v>21783</v>
      </c>
      <c r="J690" s="3">
        <f t="shared" si="256"/>
        <v>2115</v>
      </c>
      <c r="K690" s="3">
        <f t="shared" si="256"/>
        <v>0</v>
      </c>
      <c r="L690" s="3">
        <f t="shared" si="256"/>
        <v>0</v>
      </c>
      <c r="M690" s="3">
        <f t="shared" si="256"/>
        <v>49270</v>
      </c>
      <c r="N690" s="3">
        <f t="shared" si="256"/>
        <v>9052</v>
      </c>
      <c r="O690" s="3"/>
    </row>
    <row r="691" spans="1:15" ht="31.5" customHeight="1">
      <c r="A691" s="268" t="s">
        <v>22</v>
      </c>
      <c r="B691" s="269"/>
      <c r="C691" s="269"/>
      <c r="D691" s="269"/>
      <c r="E691" s="269"/>
      <c r="F691" s="269"/>
      <c r="G691" s="269"/>
      <c r="H691" s="269"/>
      <c r="I691" s="269"/>
      <c r="J691" s="269"/>
      <c r="K691" s="269"/>
      <c r="L691" s="269"/>
      <c r="M691" s="269"/>
      <c r="N691" s="269"/>
      <c r="O691" s="269"/>
    </row>
    <row r="692" spans="1:15" ht="24.75" customHeight="1">
      <c r="A692" s="231" t="s">
        <v>23</v>
      </c>
      <c r="B692" s="233" t="s">
        <v>24</v>
      </c>
      <c r="C692" s="234"/>
      <c r="D692" s="235"/>
      <c r="E692" s="231" t="s">
        <v>151</v>
      </c>
      <c r="F692" s="81" t="s">
        <v>323</v>
      </c>
      <c r="G692" s="3">
        <f>SUM(G693:G696)</f>
        <v>4109386.5</v>
      </c>
      <c r="H692" s="3">
        <f t="shared" ref="H692:N692" si="257">SUM(H693:H696)</f>
        <v>1303700</v>
      </c>
      <c r="I692" s="3">
        <f t="shared" si="257"/>
        <v>0</v>
      </c>
      <c r="J692" s="3">
        <f t="shared" si="257"/>
        <v>0</v>
      </c>
      <c r="K692" s="3">
        <f t="shared" si="257"/>
        <v>0</v>
      </c>
      <c r="L692" s="3">
        <f t="shared" si="257"/>
        <v>0</v>
      </c>
      <c r="M692" s="3">
        <f t="shared" si="257"/>
        <v>4109386.5</v>
      </c>
      <c r="N692" s="3">
        <f t="shared" si="257"/>
        <v>1303700</v>
      </c>
      <c r="O692" s="5"/>
    </row>
    <row r="693" spans="1:15" ht="24" customHeight="1">
      <c r="A693" s="232"/>
      <c r="B693" s="236"/>
      <c r="C693" s="237"/>
      <c r="D693" s="238"/>
      <c r="E693" s="232"/>
      <c r="F693" s="81">
        <v>2013</v>
      </c>
      <c r="G693" s="5">
        <f t="shared" ref="G693:N696" si="258">G698+G703+G708</f>
        <v>927736.5</v>
      </c>
      <c r="H693" s="5">
        <f t="shared" si="258"/>
        <v>162000</v>
      </c>
      <c r="I693" s="5">
        <f t="shared" si="258"/>
        <v>0</v>
      </c>
      <c r="J693" s="5">
        <f t="shared" si="258"/>
        <v>0</v>
      </c>
      <c r="K693" s="5">
        <f t="shared" si="258"/>
        <v>0</v>
      </c>
      <c r="L693" s="5">
        <f t="shared" si="258"/>
        <v>0</v>
      </c>
      <c r="M693" s="5">
        <f t="shared" si="258"/>
        <v>927736.5</v>
      </c>
      <c r="N693" s="5">
        <f t="shared" si="258"/>
        <v>162000</v>
      </c>
      <c r="O693" s="5"/>
    </row>
    <row r="694" spans="1:15" ht="27.75" customHeight="1">
      <c r="A694" s="232"/>
      <c r="B694" s="236"/>
      <c r="C694" s="237"/>
      <c r="D694" s="238"/>
      <c r="E694" s="232"/>
      <c r="F694" s="81">
        <v>2014</v>
      </c>
      <c r="G694" s="5">
        <f t="shared" si="258"/>
        <v>2721650</v>
      </c>
      <c r="H694" s="5">
        <f t="shared" si="258"/>
        <v>633000</v>
      </c>
      <c r="I694" s="5">
        <f t="shared" si="258"/>
        <v>0</v>
      </c>
      <c r="J694" s="5">
        <f t="shared" si="258"/>
        <v>0</v>
      </c>
      <c r="K694" s="5">
        <f t="shared" si="258"/>
        <v>0</v>
      </c>
      <c r="L694" s="5">
        <f t="shared" si="258"/>
        <v>0</v>
      </c>
      <c r="M694" s="5">
        <f t="shared" si="258"/>
        <v>2721650</v>
      </c>
      <c r="N694" s="5">
        <f t="shared" si="258"/>
        <v>633000</v>
      </c>
      <c r="O694" s="5"/>
    </row>
    <row r="695" spans="1:15" ht="25.5" customHeight="1">
      <c r="A695" s="197"/>
      <c r="B695" s="222"/>
      <c r="C695" s="223"/>
      <c r="D695" s="224"/>
      <c r="E695" s="197"/>
      <c r="F695" s="81">
        <v>2015</v>
      </c>
      <c r="G695" s="5">
        <f t="shared" si="258"/>
        <v>460000</v>
      </c>
      <c r="H695" s="5">
        <f t="shared" si="258"/>
        <v>411900</v>
      </c>
      <c r="I695" s="5">
        <f t="shared" si="258"/>
        <v>0</v>
      </c>
      <c r="J695" s="5">
        <f t="shared" si="258"/>
        <v>0</v>
      </c>
      <c r="K695" s="5">
        <f t="shared" si="258"/>
        <v>0</v>
      </c>
      <c r="L695" s="5">
        <f t="shared" si="258"/>
        <v>0</v>
      </c>
      <c r="M695" s="5">
        <f t="shared" si="258"/>
        <v>460000</v>
      </c>
      <c r="N695" s="5">
        <f t="shared" si="258"/>
        <v>411900</v>
      </c>
      <c r="O695" s="5"/>
    </row>
    <row r="696" spans="1:15" ht="25.5" customHeight="1">
      <c r="A696" s="198"/>
      <c r="B696" s="225"/>
      <c r="C696" s="226"/>
      <c r="D696" s="227"/>
      <c r="E696" s="198"/>
      <c r="F696" s="147">
        <v>2016</v>
      </c>
      <c r="G696" s="5">
        <f t="shared" si="258"/>
        <v>0</v>
      </c>
      <c r="H696" s="5">
        <f t="shared" si="258"/>
        <v>96800</v>
      </c>
      <c r="I696" s="5">
        <f t="shared" si="258"/>
        <v>0</v>
      </c>
      <c r="J696" s="5">
        <f t="shared" si="258"/>
        <v>0</v>
      </c>
      <c r="K696" s="5">
        <f t="shared" si="258"/>
        <v>0</v>
      </c>
      <c r="L696" s="5">
        <f t="shared" si="258"/>
        <v>0</v>
      </c>
      <c r="M696" s="5">
        <f t="shared" si="258"/>
        <v>0</v>
      </c>
      <c r="N696" s="5">
        <f t="shared" si="258"/>
        <v>96800</v>
      </c>
      <c r="O696" s="5"/>
    </row>
    <row r="697" spans="1:15" ht="27" customHeight="1">
      <c r="A697" s="211" t="s">
        <v>98</v>
      </c>
      <c r="B697" s="208" t="s">
        <v>99</v>
      </c>
      <c r="C697" s="213"/>
      <c r="D697" s="214"/>
      <c r="E697" s="195" t="s">
        <v>294</v>
      </c>
      <c r="F697" s="75" t="s">
        <v>323</v>
      </c>
      <c r="G697" s="48">
        <f>SUM(G698:G701)</f>
        <v>906950</v>
      </c>
      <c r="H697" s="48">
        <f t="shared" ref="H697:N697" si="259">SUM(H698:H701)</f>
        <v>1001100</v>
      </c>
      <c r="I697" s="48">
        <f t="shared" si="259"/>
        <v>0</v>
      </c>
      <c r="J697" s="48">
        <f t="shared" si="259"/>
        <v>0</v>
      </c>
      <c r="K697" s="48">
        <f t="shared" si="259"/>
        <v>0</v>
      </c>
      <c r="L697" s="48">
        <f t="shared" si="259"/>
        <v>0</v>
      </c>
      <c r="M697" s="48">
        <f t="shared" si="259"/>
        <v>906950</v>
      </c>
      <c r="N697" s="48">
        <f t="shared" si="259"/>
        <v>1001100</v>
      </c>
      <c r="O697" s="10"/>
    </row>
    <row r="698" spans="1:15" ht="215.25" customHeight="1">
      <c r="A698" s="212"/>
      <c r="B698" s="219"/>
      <c r="C698" s="220"/>
      <c r="D698" s="221"/>
      <c r="E698" s="196"/>
      <c r="F698" s="75">
        <v>2013</v>
      </c>
      <c r="G698" s="7">
        <f t="shared" ref="G698:H701" si="260">I698+K698+M698</f>
        <v>444300</v>
      </c>
      <c r="H698" s="10">
        <f t="shared" si="260"/>
        <v>162000</v>
      </c>
      <c r="I698" s="37">
        <v>0</v>
      </c>
      <c r="J698" s="37">
        <v>0</v>
      </c>
      <c r="K698" s="37">
        <v>0</v>
      </c>
      <c r="L698" s="37">
        <v>0</v>
      </c>
      <c r="M698" s="37">
        <v>444300</v>
      </c>
      <c r="N698" s="37">
        <v>162000</v>
      </c>
      <c r="O698" s="20" t="s">
        <v>366</v>
      </c>
    </row>
    <row r="699" spans="1:15" ht="94.5">
      <c r="A699" s="212"/>
      <c r="B699" s="219"/>
      <c r="C699" s="220"/>
      <c r="D699" s="221"/>
      <c r="E699" s="196"/>
      <c r="F699" s="75">
        <v>2014</v>
      </c>
      <c r="G699" s="7">
        <f t="shared" si="260"/>
        <v>462650</v>
      </c>
      <c r="H699" s="10">
        <f t="shared" si="260"/>
        <v>633000</v>
      </c>
      <c r="I699" s="10">
        <v>0</v>
      </c>
      <c r="J699" s="10">
        <v>0</v>
      </c>
      <c r="K699" s="10">
        <v>0</v>
      </c>
      <c r="L699" s="10">
        <v>0</v>
      </c>
      <c r="M699" s="10">
        <v>462650</v>
      </c>
      <c r="N699" s="10">
        <v>633000</v>
      </c>
      <c r="O699" s="19" t="s">
        <v>456</v>
      </c>
    </row>
    <row r="700" spans="1:15" ht="49.5" customHeight="1">
      <c r="A700" s="197"/>
      <c r="B700" s="222"/>
      <c r="C700" s="223"/>
      <c r="D700" s="224"/>
      <c r="E700" s="197"/>
      <c r="F700" s="75">
        <v>2015</v>
      </c>
      <c r="G700" s="7">
        <f t="shared" si="260"/>
        <v>0</v>
      </c>
      <c r="H700" s="10">
        <f t="shared" si="260"/>
        <v>206100</v>
      </c>
      <c r="I700" s="10">
        <v>0</v>
      </c>
      <c r="J700" s="10">
        <v>0</v>
      </c>
      <c r="K700" s="10">
        <v>0</v>
      </c>
      <c r="L700" s="10">
        <v>0</v>
      </c>
      <c r="M700" s="10">
        <v>0</v>
      </c>
      <c r="N700" s="10">
        <v>206100</v>
      </c>
      <c r="O700" s="19" t="s">
        <v>598</v>
      </c>
    </row>
    <row r="701" spans="1:15" ht="38.25" customHeight="1">
      <c r="A701" s="198"/>
      <c r="B701" s="225"/>
      <c r="C701" s="226"/>
      <c r="D701" s="227"/>
      <c r="E701" s="198"/>
      <c r="F701" s="146">
        <v>2016</v>
      </c>
      <c r="G701" s="7">
        <f t="shared" si="260"/>
        <v>0</v>
      </c>
      <c r="H701" s="10">
        <f t="shared" si="260"/>
        <v>0</v>
      </c>
      <c r="I701" s="10">
        <v>0</v>
      </c>
      <c r="J701" s="10">
        <v>0</v>
      </c>
      <c r="K701" s="10">
        <v>0</v>
      </c>
      <c r="L701" s="10">
        <v>0</v>
      </c>
      <c r="M701" s="10">
        <v>0</v>
      </c>
      <c r="N701" s="10">
        <v>0</v>
      </c>
      <c r="O701" s="19"/>
    </row>
    <row r="702" spans="1:15">
      <c r="A702" s="211" t="s">
        <v>100</v>
      </c>
      <c r="B702" s="208" t="s">
        <v>147</v>
      </c>
      <c r="C702" s="213"/>
      <c r="D702" s="214"/>
      <c r="E702" s="195" t="s">
        <v>101</v>
      </c>
      <c r="F702" s="75" t="s">
        <v>323</v>
      </c>
      <c r="G702" s="48">
        <f>SUM(G703:G706)</f>
        <v>3194000</v>
      </c>
      <c r="H702" s="48">
        <f t="shared" ref="H702:N702" si="261">SUM(H703:H706)</f>
        <v>302600</v>
      </c>
      <c r="I702" s="48">
        <f t="shared" si="261"/>
        <v>0</v>
      </c>
      <c r="J702" s="48">
        <f t="shared" si="261"/>
        <v>0</v>
      </c>
      <c r="K702" s="48">
        <f t="shared" si="261"/>
        <v>0</v>
      </c>
      <c r="L702" s="48">
        <f t="shared" si="261"/>
        <v>0</v>
      </c>
      <c r="M702" s="48">
        <f t="shared" si="261"/>
        <v>3194000</v>
      </c>
      <c r="N702" s="48">
        <f t="shared" si="261"/>
        <v>302600</v>
      </c>
      <c r="O702" s="14"/>
    </row>
    <row r="703" spans="1:15" ht="189">
      <c r="A703" s="212"/>
      <c r="B703" s="219"/>
      <c r="C703" s="220"/>
      <c r="D703" s="221"/>
      <c r="E703" s="196"/>
      <c r="F703" s="75">
        <v>2013</v>
      </c>
      <c r="G703" s="7">
        <f t="shared" ref="G703:H706" si="262">I703+K703+M703</f>
        <v>475000</v>
      </c>
      <c r="H703" s="10">
        <f t="shared" si="262"/>
        <v>0</v>
      </c>
      <c r="I703" s="10">
        <v>0</v>
      </c>
      <c r="J703" s="10">
        <v>0</v>
      </c>
      <c r="K703" s="10">
        <v>0</v>
      </c>
      <c r="L703" s="10">
        <v>0</v>
      </c>
      <c r="M703" s="10">
        <v>475000</v>
      </c>
      <c r="N703" s="10">
        <v>0</v>
      </c>
      <c r="O703" s="20" t="s">
        <v>367</v>
      </c>
    </row>
    <row r="704" spans="1:15">
      <c r="A704" s="212"/>
      <c r="B704" s="219"/>
      <c r="C704" s="220"/>
      <c r="D704" s="221"/>
      <c r="E704" s="196"/>
      <c r="F704" s="75">
        <v>2014</v>
      </c>
      <c r="G704" s="7">
        <f t="shared" si="262"/>
        <v>2259000</v>
      </c>
      <c r="H704" s="10">
        <f t="shared" si="262"/>
        <v>0</v>
      </c>
      <c r="I704" s="10">
        <v>0</v>
      </c>
      <c r="J704" s="10">
        <v>0</v>
      </c>
      <c r="K704" s="10">
        <v>0</v>
      </c>
      <c r="L704" s="10">
        <v>0</v>
      </c>
      <c r="M704" s="10">
        <v>2259000</v>
      </c>
      <c r="N704" s="10">
        <v>0</v>
      </c>
      <c r="O704" s="14"/>
    </row>
    <row r="705" spans="1:15" ht="216" customHeight="1">
      <c r="A705" s="197"/>
      <c r="B705" s="222"/>
      <c r="C705" s="223"/>
      <c r="D705" s="224"/>
      <c r="E705" s="197"/>
      <c r="F705" s="75">
        <v>2015</v>
      </c>
      <c r="G705" s="7">
        <f t="shared" si="262"/>
        <v>460000</v>
      </c>
      <c r="H705" s="10">
        <f t="shared" si="262"/>
        <v>205800</v>
      </c>
      <c r="I705" s="10">
        <v>0</v>
      </c>
      <c r="J705" s="10">
        <v>0</v>
      </c>
      <c r="K705" s="10">
        <v>0</v>
      </c>
      <c r="L705" s="10">
        <v>0</v>
      </c>
      <c r="M705" s="10">
        <v>460000</v>
      </c>
      <c r="N705" s="10">
        <v>205800</v>
      </c>
      <c r="O705" s="19" t="s">
        <v>600</v>
      </c>
    </row>
    <row r="706" spans="1:15" ht="200.25" customHeight="1">
      <c r="A706" s="198"/>
      <c r="B706" s="225"/>
      <c r="C706" s="226"/>
      <c r="D706" s="227"/>
      <c r="E706" s="198"/>
      <c r="F706" s="146">
        <v>2016</v>
      </c>
      <c r="G706" s="7">
        <f t="shared" si="262"/>
        <v>0</v>
      </c>
      <c r="H706" s="10">
        <f t="shared" si="262"/>
        <v>96800</v>
      </c>
      <c r="I706" s="10">
        <v>0</v>
      </c>
      <c r="J706" s="10">
        <v>0</v>
      </c>
      <c r="K706" s="10">
        <v>0</v>
      </c>
      <c r="L706" s="10">
        <v>0</v>
      </c>
      <c r="M706" s="10">
        <v>0</v>
      </c>
      <c r="N706" s="10">
        <v>96800</v>
      </c>
      <c r="O706" s="19" t="s">
        <v>765</v>
      </c>
    </row>
    <row r="707" spans="1:15">
      <c r="A707" s="211" t="s">
        <v>102</v>
      </c>
      <c r="B707" s="208" t="s">
        <v>148</v>
      </c>
      <c r="C707" s="213"/>
      <c r="D707" s="214"/>
      <c r="E707" s="195" t="s">
        <v>294</v>
      </c>
      <c r="F707" s="75" t="s">
        <v>323</v>
      </c>
      <c r="G707" s="48">
        <f>SUM(G708:G711)</f>
        <v>8436.5</v>
      </c>
      <c r="H707" s="48">
        <f t="shared" ref="H707:N707" si="263">SUM(H708:H711)</f>
        <v>0</v>
      </c>
      <c r="I707" s="48">
        <f t="shared" si="263"/>
        <v>0</v>
      </c>
      <c r="J707" s="48">
        <f t="shared" si="263"/>
        <v>0</v>
      </c>
      <c r="K707" s="48">
        <f t="shared" si="263"/>
        <v>0</v>
      </c>
      <c r="L707" s="48">
        <f t="shared" si="263"/>
        <v>0</v>
      </c>
      <c r="M707" s="48">
        <f t="shared" si="263"/>
        <v>8436.5</v>
      </c>
      <c r="N707" s="48">
        <f t="shared" si="263"/>
        <v>0</v>
      </c>
      <c r="O707" s="10"/>
    </row>
    <row r="708" spans="1:15" ht="219.75" customHeight="1">
      <c r="A708" s="212"/>
      <c r="B708" s="219"/>
      <c r="C708" s="220"/>
      <c r="D708" s="221"/>
      <c r="E708" s="196"/>
      <c r="F708" s="75">
        <v>2013</v>
      </c>
      <c r="G708" s="7">
        <f t="shared" ref="G708:H711" si="264">I708+K708+M708</f>
        <v>8436.5</v>
      </c>
      <c r="H708" s="10">
        <f t="shared" si="264"/>
        <v>0</v>
      </c>
      <c r="I708" s="10">
        <v>0</v>
      </c>
      <c r="J708" s="10">
        <v>0</v>
      </c>
      <c r="K708" s="10">
        <v>0</v>
      </c>
      <c r="L708" s="10">
        <v>0</v>
      </c>
      <c r="M708" s="10">
        <v>8436.5</v>
      </c>
      <c r="N708" s="10">
        <v>0</v>
      </c>
      <c r="O708" s="20" t="s">
        <v>368</v>
      </c>
    </row>
    <row r="709" spans="1:15">
      <c r="A709" s="212"/>
      <c r="B709" s="219"/>
      <c r="C709" s="220"/>
      <c r="D709" s="221"/>
      <c r="E709" s="196"/>
      <c r="F709" s="75">
        <v>2014</v>
      </c>
      <c r="G709" s="7">
        <f t="shared" si="264"/>
        <v>0</v>
      </c>
      <c r="H709" s="10">
        <f t="shared" si="264"/>
        <v>0</v>
      </c>
      <c r="I709" s="10">
        <v>0</v>
      </c>
      <c r="J709" s="10">
        <v>0</v>
      </c>
      <c r="K709" s="10">
        <v>0</v>
      </c>
      <c r="L709" s="10">
        <v>0</v>
      </c>
      <c r="M709" s="10">
        <v>0</v>
      </c>
      <c r="N709" s="10">
        <v>0</v>
      </c>
      <c r="O709" s="10"/>
    </row>
    <row r="710" spans="1:15" ht="68.25" customHeight="1">
      <c r="A710" s="197"/>
      <c r="B710" s="222"/>
      <c r="C710" s="223"/>
      <c r="D710" s="224"/>
      <c r="E710" s="197"/>
      <c r="F710" s="75">
        <v>2015</v>
      </c>
      <c r="G710" s="7">
        <f t="shared" si="264"/>
        <v>0</v>
      </c>
      <c r="H710" s="10">
        <f t="shared" si="264"/>
        <v>0</v>
      </c>
      <c r="I710" s="10">
        <v>0</v>
      </c>
      <c r="J710" s="10">
        <v>0</v>
      </c>
      <c r="K710" s="10">
        <v>0</v>
      </c>
      <c r="L710" s="10">
        <v>0</v>
      </c>
      <c r="M710" s="10">
        <v>0</v>
      </c>
      <c r="N710" s="10">
        <v>0</v>
      </c>
      <c r="O710" s="34" t="s">
        <v>572</v>
      </c>
    </row>
    <row r="711" spans="1:15" ht="69" customHeight="1">
      <c r="A711" s="198"/>
      <c r="B711" s="225"/>
      <c r="C711" s="226"/>
      <c r="D711" s="227"/>
      <c r="E711" s="198"/>
      <c r="F711" s="146">
        <v>2016</v>
      </c>
      <c r="G711" s="7">
        <f t="shared" si="264"/>
        <v>0</v>
      </c>
      <c r="H711" s="10">
        <f t="shared" si="264"/>
        <v>0</v>
      </c>
      <c r="I711" s="10">
        <v>0</v>
      </c>
      <c r="J711" s="10">
        <v>0</v>
      </c>
      <c r="K711" s="10">
        <v>0</v>
      </c>
      <c r="L711" s="10">
        <v>0</v>
      </c>
      <c r="M711" s="10">
        <v>0</v>
      </c>
      <c r="N711" s="10">
        <v>0</v>
      </c>
      <c r="O711" s="34" t="s">
        <v>572</v>
      </c>
    </row>
    <row r="712" spans="1:15" s="4" customFormat="1" ht="28.5" customHeight="1">
      <c r="A712" s="231" t="s">
        <v>149</v>
      </c>
      <c r="B712" s="233" t="s">
        <v>150</v>
      </c>
      <c r="C712" s="234"/>
      <c r="D712" s="235"/>
      <c r="E712" s="231" t="s">
        <v>151</v>
      </c>
      <c r="F712" s="81" t="s">
        <v>323</v>
      </c>
      <c r="G712" s="3">
        <f>SUM(G713:G716)</f>
        <v>551319.5</v>
      </c>
      <c r="H712" s="3">
        <f t="shared" ref="H712:N712" si="265">SUM(H713:H716)</f>
        <v>391942</v>
      </c>
      <c r="I712" s="3">
        <f t="shared" si="265"/>
        <v>0</v>
      </c>
      <c r="J712" s="3">
        <f t="shared" si="265"/>
        <v>0</v>
      </c>
      <c r="K712" s="3">
        <f t="shared" si="265"/>
        <v>0</v>
      </c>
      <c r="L712" s="3">
        <f t="shared" si="265"/>
        <v>0</v>
      </c>
      <c r="M712" s="3">
        <f t="shared" si="265"/>
        <v>551319.5</v>
      </c>
      <c r="N712" s="3">
        <f t="shared" si="265"/>
        <v>391942</v>
      </c>
      <c r="O712" s="5"/>
    </row>
    <row r="713" spans="1:15" s="4" customFormat="1" ht="30" customHeight="1">
      <c r="A713" s="232"/>
      <c r="B713" s="236"/>
      <c r="C713" s="237"/>
      <c r="D713" s="238"/>
      <c r="E713" s="232"/>
      <c r="F713" s="81">
        <v>2013</v>
      </c>
      <c r="G713" s="5">
        <f t="shared" ref="G713:N716" si="266">G718+G723+G728</f>
        <v>184319.5</v>
      </c>
      <c r="H713" s="5">
        <f t="shared" si="266"/>
        <v>111222</v>
      </c>
      <c r="I713" s="5">
        <f t="shared" si="266"/>
        <v>0</v>
      </c>
      <c r="J713" s="5">
        <f t="shared" si="266"/>
        <v>0</v>
      </c>
      <c r="K713" s="5">
        <f t="shared" si="266"/>
        <v>0</v>
      </c>
      <c r="L713" s="5">
        <f t="shared" si="266"/>
        <v>0</v>
      </c>
      <c r="M713" s="5">
        <f t="shared" si="266"/>
        <v>184319.5</v>
      </c>
      <c r="N713" s="5">
        <f t="shared" si="266"/>
        <v>111222</v>
      </c>
      <c r="O713" s="5"/>
    </row>
    <row r="714" spans="1:15" s="4" customFormat="1" ht="27.75" customHeight="1">
      <c r="A714" s="232"/>
      <c r="B714" s="236"/>
      <c r="C714" s="237"/>
      <c r="D714" s="238"/>
      <c r="E714" s="232"/>
      <c r="F714" s="81">
        <v>2014</v>
      </c>
      <c r="G714" s="5">
        <f t="shared" si="266"/>
        <v>100000</v>
      </c>
      <c r="H714" s="5">
        <f t="shared" si="266"/>
        <v>157512</v>
      </c>
      <c r="I714" s="5">
        <f t="shared" si="266"/>
        <v>0</v>
      </c>
      <c r="J714" s="5">
        <f t="shared" si="266"/>
        <v>0</v>
      </c>
      <c r="K714" s="5">
        <f t="shared" si="266"/>
        <v>0</v>
      </c>
      <c r="L714" s="5">
        <f t="shared" si="266"/>
        <v>0</v>
      </c>
      <c r="M714" s="5">
        <f t="shared" si="266"/>
        <v>100000</v>
      </c>
      <c r="N714" s="5">
        <f t="shared" si="266"/>
        <v>157512</v>
      </c>
      <c r="O714" s="5"/>
    </row>
    <row r="715" spans="1:15" s="4" customFormat="1" ht="27.75" customHeight="1">
      <c r="A715" s="197"/>
      <c r="B715" s="222"/>
      <c r="C715" s="223"/>
      <c r="D715" s="224"/>
      <c r="E715" s="197"/>
      <c r="F715" s="81">
        <v>2015</v>
      </c>
      <c r="G715" s="5">
        <f t="shared" si="266"/>
        <v>156000</v>
      </c>
      <c r="H715" s="5">
        <f t="shared" si="266"/>
        <v>120192</v>
      </c>
      <c r="I715" s="5">
        <f t="shared" si="266"/>
        <v>0</v>
      </c>
      <c r="J715" s="5">
        <f t="shared" si="266"/>
        <v>0</v>
      </c>
      <c r="K715" s="5">
        <f t="shared" si="266"/>
        <v>0</v>
      </c>
      <c r="L715" s="5">
        <f t="shared" si="266"/>
        <v>0</v>
      </c>
      <c r="M715" s="5">
        <f t="shared" si="266"/>
        <v>156000</v>
      </c>
      <c r="N715" s="5">
        <f t="shared" si="266"/>
        <v>120192</v>
      </c>
      <c r="O715" s="64"/>
    </row>
    <row r="716" spans="1:15" s="4" customFormat="1" ht="27.75" customHeight="1">
      <c r="A716" s="198"/>
      <c r="B716" s="225"/>
      <c r="C716" s="226"/>
      <c r="D716" s="227"/>
      <c r="E716" s="198"/>
      <c r="F716" s="147">
        <v>2016</v>
      </c>
      <c r="G716" s="5">
        <f t="shared" si="266"/>
        <v>111000</v>
      </c>
      <c r="H716" s="5">
        <f t="shared" si="266"/>
        <v>3016</v>
      </c>
      <c r="I716" s="5">
        <f t="shared" si="266"/>
        <v>0</v>
      </c>
      <c r="J716" s="5">
        <f t="shared" si="266"/>
        <v>0</v>
      </c>
      <c r="K716" s="5">
        <f t="shared" si="266"/>
        <v>0</v>
      </c>
      <c r="L716" s="5">
        <f t="shared" si="266"/>
        <v>0</v>
      </c>
      <c r="M716" s="5">
        <f t="shared" si="266"/>
        <v>111000</v>
      </c>
      <c r="N716" s="5">
        <f t="shared" si="266"/>
        <v>3016</v>
      </c>
      <c r="O716" s="64"/>
    </row>
    <row r="717" spans="1:15">
      <c r="A717" s="211" t="s">
        <v>104</v>
      </c>
      <c r="B717" s="208" t="s">
        <v>103</v>
      </c>
      <c r="C717" s="213"/>
      <c r="D717" s="214"/>
      <c r="E717" s="195" t="s">
        <v>152</v>
      </c>
      <c r="F717" s="75" t="s">
        <v>323</v>
      </c>
      <c r="G717" s="48">
        <f>SUM(G718:G721)</f>
        <v>94319.5</v>
      </c>
      <c r="H717" s="48">
        <f t="shared" ref="H717:N717" si="267">SUM(H718:H721)</f>
        <v>108754</v>
      </c>
      <c r="I717" s="48">
        <f t="shared" si="267"/>
        <v>0</v>
      </c>
      <c r="J717" s="48">
        <f t="shared" si="267"/>
        <v>0</v>
      </c>
      <c r="K717" s="48">
        <f t="shared" si="267"/>
        <v>0</v>
      </c>
      <c r="L717" s="48">
        <f t="shared" si="267"/>
        <v>0</v>
      </c>
      <c r="M717" s="48">
        <f t="shared" si="267"/>
        <v>94319.5</v>
      </c>
      <c r="N717" s="48">
        <f t="shared" si="267"/>
        <v>108754</v>
      </c>
      <c r="O717" s="11"/>
    </row>
    <row r="718" spans="1:15" ht="78.75">
      <c r="A718" s="212"/>
      <c r="B718" s="219"/>
      <c r="C718" s="220"/>
      <c r="D718" s="221"/>
      <c r="E718" s="196"/>
      <c r="F718" s="75">
        <v>2013</v>
      </c>
      <c r="G718" s="7">
        <f t="shared" ref="G718:H721" si="268">I718+K718+M718</f>
        <v>44319.5</v>
      </c>
      <c r="H718" s="10">
        <f t="shared" si="268"/>
        <v>44485</v>
      </c>
      <c r="I718" s="10">
        <v>0</v>
      </c>
      <c r="J718" s="10">
        <v>0</v>
      </c>
      <c r="K718" s="10">
        <v>0</v>
      </c>
      <c r="L718" s="10">
        <v>0</v>
      </c>
      <c r="M718" s="10">
        <v>44319.5</v>
      </c>
      <c r="N718" s="10">
        <v>44485</v>
      </c>
      <c r="O718" s="20" t="s">
        <v>573</v>
      </c>
    </row>
    <row r="719" spans="1:15">
      <c r="A719" s="212"/>
      <c r="B719" s="219"/>
      <c r="C719" s="220"/>
      <c r="D719" s="221"/>
      <c r="E719" s="196"/>
      <c r="F719" s="75">
        <v>2014</v>
      </c>
      <c r="G719" s="7">
        <f t="shared" si="268"/>
        <v>0</v>
      </c>
      <c r="H719" s="10">
        <f t="shared" si="268"/>
        <v>0</v>
      </c>
      <c r="I719" s="10">
        <v>0</v>
      </c>
      <c r="J719" s="10">
        <v>0</v>
      </c>
      <c r="K719" s="10">
        <v>0</v>
      </c>
      <c r="L719" s="10">
        <v>0</v>
      </c>
      <c r="M719" s="10">
        <v>0</v>
      </c>
      <c r="N719" s="10">
        <v>0</v>
      </c>
      <c r="O719" s="10"/>
    </row>
    <row r="720" spans="1:15" ht="51" customHeight="1">
      <c r="A720" s="197"/>
      <c r="B720" s="222"/>
      <c r="C720" s="223"/>
      <c r="D720" s="224"/>
      <c r="E720" s="197"/>
      <c r="F720" s="75">
        <v>2015</v>
      </c>
      <c r="G720" s="7">
        <f t="shared" si="268"/>
        <v>50000</v>
      </c>
      <c r="H720" s="10">
        <f t="shared" si="268"/>
        <v>64269</v>
      </c>
      <c r="I720" s="10">
        <v>0</v>
      </c>
      <c r="J720" s="10">
        <v>0</v>
      </c>
      <c r="K720" s="10">
        <v>0</v>
      </c>
      <c r="L720" s="10">
        <v>0</v>
      </c>
      <c r="M720" s="10">
        <v>50000</v>
      </c>
      <c r="N720" s="10">
        <v>64269</v>
      </c>
      <c r="O720" s="34" t="s">
        <v>601</v>
      </c>
    </row>
    <row r="721" spans="1:15" ht="42" customHeight="1">
      <c r="A721" s="198"/>
      <c r="B721" s="225"/>
      <c r="C721" s="226"/>
      <c r="D721" s="227"/>
      <c r="E721" s="198"/>
      <c r="F721" s="146">
        <v>2016</v>
      </c>
      <c r="G721" s="7">
        <f t="shared" si="268"/>
        <v>0</v>
      </c>
      <c r="H721" s="10">
        <f t="shared" si="268"/>
        <v>0</v>
      </c>
      <c r="I721" s="10">
        <v>0</v>
      </c>
      <c r="J721" s="10">
        <v>0</v>
      </c>
      <c r="K721" s="10">
        <v>0</v>
      </c>
      <c r="L721" s="10">
        <v>0</v>
      </c>
      <c r="M721" s="10">
        <v>0</v>
      </c>
      <c r="N721" s="10">
        <v>0</v>
      </c>
      <c r="O721" s="34" t="s">
        <v>766</v>
      </c>
    </row>
    <row r="722" spans="1:15">
      <c r="A722" s="211" t="s">
        <v>105</v>
      </c>
      <c r="B722" s="208" t="s">
        <v>603</v>
      </c>
      <c r="C722" s="213"/>
      <c r="D722" s="214"/>
      <c r="E722" s="195" t="s">
        <v>294</v>
      </c>
      <c r="F722" s="75" t="s">
        <v>323</v>
      </c>
      <c r="G722" s="48">
        <f>SUM(G723:G726)</f>
        <v>412000</v>
      </c>
      <c r="H722" s="48">
        <f t="shared" ref="H722:N722" si="269">SUM(H723:H726)</f>
        <v>173161</v>
      </c>
      <c r="I722" s="48">
        <f t="shared" si="269"/>
        <v>0</v>
      </c>
      <c r="J722" s="48">
        <f t="shared" si="269"/>
        <v>0</v>
      </c>
      <c r="K722" s="48">
        <f t="shared" si="269"/>
        <v>0</v>
      </c>
      <c r="L722" s="48">
        <f t="shared" si="269"/>
        <v>0</v>
      </c>
      <c r="M722" s="48">
        <f t="shared" si="269"/>
        <v>412000</v>
      </c>
      <c r="N722" s="48">
        <f t="shared" si="269"/>
        <v>173161</v>
      </c>
      <c r="O722" s="10"/>
    </row>
    <row r="723" spans="1:15" ht="78.75">
      <c r="A723" s="212"/>
      <c r="B723" s="219"/>
      <c r="C723" s="220"/>
      <c r="D723" s="221"/>
      <c r="E723" s="196"/>
      <c r="F723" s="75">
        <v>2013</v>
      </c>
      <c r="G723" s="7">
        <f t="shared" ref="G723:H726" si="270">I723+K723+M723</f>
        <v>95000</v>
      </c>
      <c r="H723" s="10">
        <f t="shared" si="270"/>
        <v>21312</v>
      </c>
      <c r="I723" s="10">
        <v>0</v>
      </c>
      <c r="J723" s="10">
        <v>0</v>
      </c>
      <c r="K723" s="10">
        <v>0</v>
      </c>
      <c r="L723" s="10">
        <v>0</v>
      </c>
      <c r="M723" s="10">
        <v>95000</v>
      </c>
      <c r="N723" s="10">
        <v>21312</v>
      </c>
      <c r="O723" s="20" t="s">
        <v>369</v>
      </c>
    </row>
    <row r="724" spans="1:15" ht="83.25" customHeight="1">
      <c r="A724" s="212"/>
      <c r="B724" s="219"/>
      <c r="C724" s="220"/>
      <c r="D724" s="221"/>
      <c r="E724" s="196"/>
      <c r="F724" s="75">
        <v>2014</v>
      </c>
      <c r="G724" s="7">
        <f t="shared" si="270"/>
        <v>100000</v>
      </c>
      <c r="H724" s="10">
        <f t="shared" si="270"/>
        <v>110000</v>
      </c>
      <c r="I724" s="10">
        <v>0</v>
      </c>
      <c r="J724" s="10">
        <v>0</v>
      </c>
      <c r="K724" s="10">
        <v>0</v>
      </c>
      <c r="L724" s="10">
        <v>0</v>
      </c>
      <c r="M724" s="10">
        <v>100000</v>
      </c>
      <c r="N724" s="10">
        <v>110000</v>
      </c>
      <c r="O724" s="34" t="s">
        <v>602</v>
      </c>
    </row>
    <row r="725" spans="1:15" ht="63">
      <c r="A725" s="197"/>
      <c r="B725" s="222"/>
      <c r="C725" s="223"/>
      <c r="D725" s="224"/>
      <c r="E725" s="197"/>
      <c r="F725" s="75">
        <v>2015</v>
      </c>
      <c r="G725" s="7">
        <f t="shared" si="270"/>
        <v>106000</v>
      </c>
      <c r="H725" s="10">
        <f t="shared" si="270"/>
        <v>38833</v>
      </c>
      <c r="I725" s="10">
        <v>0</v>
      </c>
      <c r="J725" s="10">
        <v>0</v>
      </c>
      <c r="K725" s="10">
        <v>0</v>
      </c>
      <c r="L725" s="10">
        <v>0</v>
      </c>
      <c r="M725" s="10">
        <v>106000</v>
      </c>
      <c r="N725" s="10">
        <v>38833</v>
      </c>
      <c r="O725" s="34" t="s">
        <v>604</v>
      </c>
    </row>
    <row r="726" spans="1:15" ht="64.5" customHeight="1">
      <c r="A726" s="198"/>
      <c r="B726" s="225"/>
      <c r="C726" s="226"/>
      <c r="D726" s="227"/>
      <c r="E726" s="198"/>
      <c r="F726" s="146">
        <v>2016</v>
      </c>
      <c r="G726" s="7">
        <f t="shared" si="270"/>
        <v>111000</v>
      </c>
      <c r="H726" s="10">
        <f t="shared" si="270"/>
        <v>3016</v>
      </c>
      <c r="I726" s="10">
        <v>0</v>
      </c>
      <c r="J726" s="10">
        <v>0</v>
      </c>
      <c r="K726" s="10">
        <v>0</v>
      </c>
      <c r="L726" s="10">
        <v>0</v>
      </c>
      <c r="M726" s="10">
        <v>111000</v>
      </c>
      <c r="N726" s="10">
        <v>3016</v>
      </c>
      <c r="O726" s="34" t="s">
        <v>604</v>
      </c>
    </row>
    <row r="727" spans="1:15" ht="37.5" customHeight="1">
      <c r="A727" s="211" t="s">
        <v>106</v>
      </c>
      <c r="B727" s="208" t="s">
        <v>123</v>
      </c>
      <c r="C727" s="213"/>
      <c r="D727" s="214"/>
      <c r="E727" s="195" t="s">
        <v>294</v>
      </c>
      <c r="F727" s="75" t="s">
        <v>323</v>
      </c>
      <c r="G727" s="48">
        <f>SUM(G728:G731)</f>
        <v>45000</v>
      </c>
      <c r="H727" s="48">
        <f t="shared" ref="H727:N727" si="271">SUM(H728:H731)</f>
        <v>110027</v>
      </c>
      <c r="I727" s="48">
        <f t="shared" si="271"/>
        <v>0</v>
      </c>
      <c r="J727" s="48">
        <f t="shared" si="271"/>
        <v>0</v>
      </c>
      <c r="K727" s="48">
        <f t="shared" si="271"/>
        <v>0</v>
      </c>
      <c r="L727" s="48">
        <f t="shared" si="271"/>
        <v>0</v>
      </c>
      <c r="M727" s="48">
        <f t="shared" si="271"/>
        <v>45000</v>
      </c>
      <c r="N727" s="48">
        <f t="shared" si="271"/>
        <v>110027</v>
      </c>
      <c r="O727" s="10"/>
    </row>
    <row r="728" spans="1:15" ht="47.25">
      <c r="A728" s="212"/>
      <c r="B728" s="219"/>
      <c r="C728" s="220"/>
      <c r="D728" s="221"/>
      <c r="E728" s="196"/>
      <c r="F728" s="75">
        <v>2013</v>
      </c>
      <c r="G728" s="7">
        <f t="shared" ref="G728:H731" si="272">I728+K728+M728</f>
        <v>45000</v>
      </c>
      <c r="H728" s="10">
        <f t="shared" si="272"/>
        <v>45425</v>
      </c>
      <c r="I728" s="10">
        <v>0</v>
      </c>
      <c r="J728" s="10">
        <v>0</v>
      </c>
      <c r="K728" s="10">
        <v>0</v>
      </c>
      <c r="L728" s="10">
        <v>0</v>
      </c>
      <c r="M728" s="10">
        <v>45000</v>
      </c>
      <c r="N728" s="10">
        <v>45425</v>
      </c>
      <c r="O728" s="20" t="s">
        <v>370</v>
      </c>
    </row>
    <row r="729" spans="1:15" ht="78.75">
      <c r="A729" s="212"/>
      <c r="B729" s="219"/>
      <c r="C729" s="220"/>
      <c r="D729" s="221"/>
      <c r="E729" s="196"/>
      <c r="F729" s="75">
        <v>2014</v>
      </c>
      <c r="G729" s="7">
        <f t="shared" si="272"/>
        <v>0</v>
      </c>
      <c r="H729" s="10">
        <f t="shared" si="272"/>
        <v>47512</v>
      </c>
      <c r="I729" s="10">
        <v>0</v>
      </c>
      <c r="J729" s="10">
        <v>0</v>
      </c>
      <c r="K729" s="10">
        <v>0</v>
      </c>
      <c r="L729" s="10">
        <v>0</v>
      </c>
      <c r="M729" s="10">
        <v>0</v>
      </c>
      <c r="N729" s="10">
        <v>47512</v>
      </c>
      <c r="O729" s="34" t="s">
        <v>407</v>
      </c>
    </row>
    <row r="730" spans="1:15" ht="45.75" customHeight="1">
      <c r="A730" s="197"/>
      <c r="B730" s="222"/>
      <c r="C730" s="223"/>
      <c r="D730" s="224"/>
      <c r="E730" s="197"/>
      <c r="F730" s="75">
        <v>2015</v>
      </c>
      <c r="G730" s="7">
        <f t="shared" si="272"/>
        <v>0</v>
      </c>
      <c r="H730" s="10">
        <f t="shared" si="272"/>
        <v>17090</v>
      </c>
      <c r="I730" s="10">
        <v>0</v>
      </c>
      <c r="J730" s="10">
        <v>0</v>
      </c>
      <c r="K730" s="10">
        <v>0</v>
      </c>
      <c r="L730" s="10">
        <v>0</v>
      </c>
      <c r="M730" s="10">
        <v>0</v>
      </c>
      <c r="N730" s="10">
        <v>17090</v>
      </c>
      <c r="O730" s="34" t="s">
        <v>599</v>
      </c>
    </row>
    <row r="731" spans="1:15" ht="39.75" customHeight="1">
      <c r="A731" s="198"/>
      <c r="B731" s="225"/>
      <c r="C731" s="226"/>
      <c r="D731" s="227"/>
      <c r="E731" s="198"/>
      <c r="F731" s="146">
        <v>2016</v>
      </c>
      <c r="G731" s="7">
        <f t="shared" si="272"/>
        <v>0</v>
      </c>
      <c r="H731" s="10">
        <f t="shared" si="272"/>
        <v>0</v>
      </c>
      <c r="I731" s="10">
        <v>0</v>
      </c>
      <c r="J731" s="10">
        <v>0</v>
      </c>
      <c r="K731" s="10">
        <v>0</v>
      </c>
      <c r="L731" s="10">
        <v>0</v>
      </c>
      <c r="M731" s="10">
        <v>0</v>
      </c>
      <c r="N731" s="10">
        <v>0</v>
      </c>
      <c r="O731" s="34"/>
    </row>
    <row r="732" spans="1:15" ht="28.5" customHeight="1">
      <c r="A732" s="248"/>
      <c r="B732" s="233" t="s">
        <v>124</v>
      </c>
      <c r="C732" s="209"/>
      <c r="D732" s="210"/>
      <c r="E732" s="248"/>
      <c r="F732" s="102" t="s">
        <v>323</v>
      </c>
      <c r="G732" s="3">
        <f>SUM(G733:G736)</f>
        <v>4660706</v>
      </c>
      <c r="H732" s="3">
        <f t="shared" ref="H732:N732" si="273">SUM(H733:H736)</f>
        <v>1695642</v>
      </c>
      <c r="I732" s="3">
        <f t="shared" si="273"/>
        <v>0</v>
      </c>
      <c r="J732" s="3">
        <f t="shared" si="273"/>
        <v>0</v>
      </c>
      <c r="K732" s="3">
        <f t="shared" si="273"/>
        <v>0</v>
      </c>
      <c r="L732" s="3">
        <f t="shared" si="273"/>
        <v>0</v>
      </c>
      <c r="M732" s="3">
        <f t="shared" si="273"/>
        <v>4660706</v>
      </c>
      <c r="N732" s="3">
        <f t="shared" si="273"/>
        <v>1695642</v>
      </c>
      <c r="O732" s="34"/>
    </row>
    <row r="733" spans="1:15" ht="22.5" customHeight="1">
      <c r="A733" s="266"/>
      <c r="B733" s="222"/>
      <c r="C733" s="223"/>
      <c r="D733" s="224"/>
      <c r="E733" s="197"/>
      <c r="F733" s="102">
        <v>2013</v>
      </c>
      <c r="G733" s="3">
        <f t="shared" ref="G733:N736" si="274">G693+G713</f>
        <v>1112056</v>
      </c>
      <c r="H733" s="3">
        <f t="shared" si="274"/>
        <v>273222</v>
      </c>
      <c r="I733" s="3">
        <f t="shared" si="274"/>
        <v>0</v>
      </c>
      <c r="J733" s="3">
        <f t="shared" si="274"/>
        <v>0</v>
      </c>
      <c r="K733" s="3">
        <f t="shared" si="274"/>
        <v>0</v>
      </c>
      <c r="L733" s="3">
        <f t="shared" si="274"/>
        <v>0</v>
      </c>
      <c r="M733" s="3">
        <f t="shared" si="274"/>
        <v>1112056</v>
      </c>
      <c r="N733" s="3">
        <f t="shared" si="274"/>
        <v>273222</v>
      </c>
      <c r="O733" s="5"/>
    </row>
    <row r="734" spans="1:15" ht="27.75" customHeight="1">
      <c r="A734" s="266"/>
      <c r="B734" s="222"/>
      <c r="C734" s="223"/>
      <c r="D734" s="224"/>
      <c r="E734" s="197"/>
      <c r="F734" s="102">
        <v>2014</v>
      </c>
      <c r="G734" s="3">
        <f t="shared" si="274"/>
        <v>2821650</v>
      </c>
      <c r="H734" s="3">
        <f t="shared" si="274"/>
        <v>790512</v>
      </c>
      <c r="I734" s="3">
        <f t="shared" si="274"/>
        <v>0</v>
      </c>
      <c r="J734" s="3">
        <f t="shared" si="274"/>
        <v>0</v>
      </c>
      <c r="K734" s="3">
        <f t="shared" si="274"/>
        <v>0</v>
      </c>
      <c r="L734" s="3">
        <f t="shared" si="274"/>
        <v>0</v>
      </c>
      <c r="M734" s="3">
        <f t="shared" si="274"/>
        <v>2821650</v>
      </c>
      <c r="N734" s="3">
        <f t="shared" si="274"/>
        <v>790512</v>
      </c>
      <c r="O734" s="5"/>
    </row>
    <row r="735" spans="1:15" ht="36" customHeight="1">
      <c r="A735" s="266"/>
      <c r="B735" s="222"/>
      <c r="C735" s="223"/>
      <c r="D735" s="224"/>
      <c r="E735" s="197"/>
      <c r="F735" s="102">
        <v>2015</v>
      </c>
      <c r="G735" s="3">
        <f t="shared" si="274"/>
        <v>616000</v>
      </c>
      <c r="H735" s="3">
        <f t="shared" si="274"/>
        <v>532092</v>
      </c>
      <c r="I735" s="3">
        <f t="shared" si="274"/>
        <v>0</v>
      </c>
      <c r="J735" s="3">
        <f t="shared" si="274"/>
        <v>0</v>
      </c>
      <c r="K735" s="3">
        <f t="shared" si="274"/>
        <v>0</v>
      </c>
      <c r="L735" s="3">
        <f t="shared" si="274"/>
        <v>0</v>
      </c>
      <c r="M735" s="3">
        <f t="shared" si="274"/>
        <v>616000</v>
      </c>
      <c r="N735" s="3">
        <f t="shared" si="274"/>
        <v>532092</v>
      </c>
      <c r="O735" s="5"/>
    </row>
    <row r="736" spans="1:15" ht="36" customHeight="1">
      <c r="A736" s="267"/>
      <c r="B736" s="225"/>
      <c r="C736" s="226"/>
      <c r="D736" s="227"/>
      <c r="E736" s="198"/>
      <c r="F736" s="147">
        <v>2016</v>
      </c>
      <c r="G736" s="3">
        <f t="shared" si="274"/>
        <v>111000</v>
      </c>
      <c r="H736" s="3">
        <f t="shared" si="274"/>
        <v>99816</v>
      </c>
      <c r="I736" s="3">
        <f t="shared" si="274"/>
        <v>0</v>
      </c>
      <c r="J736" s="3">
        <f t="shared" si="274"/>
        <v>0</v>
      </c>
      <c r="K736" s="3">
        <f t="shared" si="274"/>
        <v>0</v>
      </c>
      <c r="L736" s="3">
        <f t="shared" si="274"/>
        <v>0</v>
      </c>
      <c r="M736" s="3">
        <f t="shared" si="274"/>
        <v>111000</v>
      </c>
      <c r="N736" s="3">
        <f t="shared" si="274"/>
        <v>99816</v>
      </c>
      <c r="O736" s="5"/>
    </row>
    <row r="737" spans="1:15" ht="33" customHeight="1">
      <c r="A737" s="241" t="s">
        <v>153</v>
      </c>
      <c r="B737" s="242"/>
      <c r="C737" s="242"/>
      <c r="D737" s="242"/>
      <c r="E737" s="242"/>
      <c r="F737" s="242"/>
      <c r="G737" s="242"/>
      <c r="H737" s="242"/>
      <c r="I737" s="242"/>
      <c r="J737" s="242"/>
      <c r="K737" s="242"/>
      <c r="L737" s="242"/>
      <c r="M737" s="242"/>
      <c r="N737" s="242"/>
      <c r="O737" s="242"/>
    </row>
    <row r="738" spans="1:15" ht="18.75" customHeight="1">
      <c r="A738" s="231">
        <v>12</v>
      </c>
      <c r="B738" s="233" t="s">
        <v>126</v>
      </c>
      <c r="C738" s="257"/>
      <c r="D738" s="258"/>
      <c r="E738" s="231" t="s">
        <v>127</v>
      </c>
      <c r="F738" s="185" t="s">
        <v>323</v>
      </c>
      <c r="G738" s="3">
        <f>SUM(G739:G742)</f>
        <v>491561.8</v>
      </c>
      <c r="H738" s="3">
        <f t="shared" ref="H738:N738" si="275">SUM(H739:H742)</f>
        <v>211513.60000000001</v>
      </c>
      <c r="I738" s="3">
        <f t="shared" si="275"/>
        <v>209581.4</v>
      </c>
      <c r="J738" s="3">
        <f t="shared" si="275"/>
        <v>154758.5</v>
      </c>
      <c r="K738" s="3">
        <f t="shared" si="275"/>
        <v>283180.40000000002</v>
      </c>
      <c r="L738" s="3">
        <f t="shared" si="275"/>
        <v>56755.1</v>
      </c>
      <c r="M738" s="3">
        <f t="shared" si="275"/>
        <v>0</v>
      </c>
      <c r="N738" s="3">
        <f t="shared" si="275"/>
        <v>0</v>
      </c>
      <c r="O738" s="3"/>
    </row>
    <row r="739" spans="1:15" ht="183" customHeight="1">
      <c r="A739" s="232"/>
      <c r="B739" s="259"/>
      <c r="C739" s="260"/>
      <c r="D739" s="261"/>
      <c r="E739" s="232"/>
      <c r="F739" s="185">
        <v>2013</v>
      </c>
      <c r="G739" s="5">
        <f t="shared" ref="G739:N741" si="276">G744+G829</f>
        <v>91562</v>
      </c>
      <c r="H739" s="5">
        <f t="shared" si="276"/>
        <v>84683</v>
      </c>
      <c r="I739" s="5">
        <f t="shared" si="276"/>
        <v>77593</v>
      </c>
      <c r="J739" s="5">
        <f t="shared" si="276"/>
        <v>72301</v>
      </c>
      <c r="K739" s="5">
        <f t="shared" si="276"/>
        <v>13969</v>
      </c>
      <c r="L739" s="5">
        <f t="shared" si="276"/>
        <v>12382</v>
      </c>
      <c r="M739" s="5">
        <f t="shared" si="276"/>
        <v>0</v>
      </c>
      <c r="N739" s="5">
        <f t="shared" si="276"/>
        <v>0</v>
      </c>
      <c r="O739" s="32" t="s">
        <v>371</v>
      </c>
    </row>
    <row r="740" spans="1:15" ht="299.25">
      <c r="A740" s="232"/>
      <c r="B740" s="259"/>
      <c r="C740" s="260"/>
      <c r="D740" s="261"/>
      <c r="E740" s="232"/>
      <c r="F740" s="185">
        <v>2014</v>
      </c>
      <c r="G740" s="5">
        <f t="shared" si="276"/>
        <v>114999.5</v>
      </c>
      <c r="H740" s="5">
        <f t="shared" si="276"/>
        <v>75294</v>
      </c>
      <c r="I740" s="5">
        <f t="shared" si="276"/>
        <v>33291.100000000006</v>
      </c>
      <c r="J740" s="5">
        <f t="shared" si="276"/>
        <v>37932.5</v>
      </c>
      <c r="K740" s="5">
        <f t="shared" si="276"/>
        <v>82908.399999999994</v>
      </c>
      <c r="L740" s="5">
        <f t="shared" si="276"/>
        <v>37361.5</v>
      </c>
      <c r="M740" s="5">
        <f t="shared" si="276"/>
        <v>0</v>
      </c>
      <c r="N740" s="5">
        <f t="shared" si="276"/>
        <v>0</v>
      </c>
      <c r="O740" s="194" t="s">
        <v>828</v>
      </c>
    </row>
    <row r="741" spans="1:15">
      <c r="A741" s="182"/>
      <c r="B741" s="259"/>
      <c r="C741" s="262"/>
      <c r="D741" s="261"/>
      <c r="E741" s="197"/>
      <c r="F741" s="181">
        <v>2015</v>
      </c>
      <c r="G741" s="5">
        <f t="shared" si="276"/>
        <v>140000</v>
      </c>
      <c r="H741" s="5">
        <f t="shared" si="276"/>
        <v>51536.6</v>
      </c>
      <c r="I741" s="5">
        <f t="shared" si="276"/>
        <v>40282</v>
      </c>
      <c r="J741" s="5">
        <f t="shared" si="276"/>
        <v>44525</v>
      </c>
      <c r="K741" s="5">
        <f t="shared" si="276"/>
        <v>99718</v>
      </c>
      <c r="L741" s="5">
        <f t="shared" si="276"/>
        <v>7011.6</v>
      </c>
      <c r="M741" s="5">
        <f t="shared" si="276"/>
        <v>0</v>
      </c>
      <c r="N741" s="5">
        <f t="shared" si="276"/>
        <v>0</v>
      </c>
      <c r="O741" s="186"/>
    </row>
    <row r="742" spans="1:15">
      <c r="A742" s="182"/>
      <c r="B742" s="263"/>
      <c r="C742" s="264"/>
      <c r="D742" s="265"/>
      <c r="E742" s="252"/>
      <c r="F742" s="181">
        <v>2016</v>
      </c>
      <c r="G742" s="5">
        <f>G747+G832</f>
        <v>145000.29999999999</v>
      </c>
      <c r="H742" s="5">
        <f t="shared" ref="H742:N742" si="277">H747+H832</f>
        <v>0</v>
      </c>
      <c r="I742" s="5">
        <f t="shared" si="277"/>
        <v>58415.299999999996</v>
      </c>
      <c r="J742" s="5">
        <f t="shared" si="277"/>
        <v>0</v>
      </c>
      <c r="K742" s="5">
        <f t="shared" si="277"/>
        <v>86585</v>
      </c>
      <c r="L742" s="5">
        <f t="shared" si="277"/>
        <v>0</v>
      </c>
      <c r="M742" s="5">
        <f t="shared" si="277"/>
        <v>0</v>
      </c>
      <c r="N742" s="5">
        <f t="shared" si="277"/>
        <v>0</v>
      </c>
      <c r="O742" s="186"/>
    </row>
    <row r="743" spans="1:15" ht="25.5" customHeight="1">
      <c r="A743" s="211" t="s">
        <v>154</v>
      </c>
      <c r="B743" s="233" t="s">
        <v>574</v>
      </c>
      <c r="C743" s="234"/>
      <c r="D743" s="235"/>
      <c r="E743" s="231" t="s">
        <v>127</v>
      </c>
      <c r="F743" s="181" t="s">
        <v>323</v>
      </c>
      <c r="G743" s="3">
        <f>SUM(G744:G747)</f>
        <v>168817.8</v>
      </c>
      <c r="H743" s="3">
        <f t="shared" ref="H743:N743" si="278">SUM(H744:H747)</f>
        <v>85906.1</v>
      </c>
      <c r="I743" s="3">
        <f t="shared" si="278"/>
        <v>131988.4</v>
      </c>
      <c r="J743" s="3">
        <f t="shared" si="278"/>
        <v>71324.100000000006</v>
      </c>
      <c r="K743" s="3">
        <f t="shared" si="278"/>
        <v>38029.399999999994</v>
      </c>
      <c r="L743" s="3">
        <f t="shared" si="278"/>
        <v>14582</v>
      </c>
      <c r="M743" s="3">
        <f t="shared" si="278"/>
        <v>0</v>
      </c>
      <c r="N743" s="3">
        <f t="shared" si="278"/>
        <v>0</v>
      </c>
      <c r="O743" s="189"/>
    </row>
    <row r="744" spans="1:15" ht="26.25" customHeight="1">
      <c r="A744" s="212"/>
      <c r="B744" s="222"/>
      <c r="C744" s="247"/>
      <c r="D744" s="224"/>
      <c r="E744" s="255"/>
      <c r="F744" s="185">
        <v>2013</v>
      </c>
      <c r="G744" s="5">
        <f t="shared" ref="G744:N744" si="279">G749+G754+G759+G764+G769+G774+G779+G784+G789+G794+G799+G804+G809+G814+G819</f>
        <v>0</v>
      </c>
      <c r="H744" s="5">
        <f t="shared" si="279"/>
        <v>0</v>
      </c>
      <c r="I744" s="5">
        <f t="shared" si="279"/>
        <v>0</v>
      </c>
      <c r="J744" s="5">
        <f t="shared" si="279"/>
        <v>0</v>
      </c>
      <c r="K744" s="5">
        <f t="shared" si="279"/>
        <v>0</v>
      </c>
      <c r="L744" s="5">
        <f t="shared" si="279"/>
        <v>0</v>
      </c>
      <c r="M744" s="5">
        <f t="shared" si="279"/>
        <v>0</v>
      </c>
      <c r="N744" s="5">
        <f t="shared" si="279"/>
        <v>0</v>
      </c>
      <c r="O744" s="189"/>
    </row>
    <row r="745" spans="1:15" ht="31.5" customHeight="1">
      <c r="A745" s="212"/>
      <c r="B745" s="222"/>
      <c r="C745" s="247"/>
      <c r="D745" s="224"/>
      <c r="E745" s="255"/>
      <c r="F745" s="185">
        <v>2014</v>
      </c>
      <c r="G745" s="5">
        <f>G750+G755+G760+G765+G770+G775+G780+G785+G790+G795+G800+G805+G810+G815+G820</f>
        <v>41437.5</v>
      </c>
      <c r="H745" s="5">
        <f>H750+H755+H760+H765+H770+H775+H780+H785+H790+H795+H800+H805+H810+H815+H820</f>
        <v>40364.5</v>
      </c>
      <c r="I745" s="5">
        <f>I750+I755+I760+I765+I770+I775+I780+I785+I790+I795+I800+I805+I810+I815+I820+I825</f>
        <v>33291.100000000006</v>
      </c>
      <c r="J745" s="5">
        <f t="shared" ref="J745:N746" si="280">J750+J755+J760+J765+J770+J775+J780+J785+J790+J795+J800+J805+J810+J815+J820</f>
        <v>31029.100000000002</v>
      </c>
      <c r="K745" s="5">
        <f t="shared" si="280"/>
        <v>9346.4</v>
      </c>
      <c r="L745" s="5">
        <f t="shared" si="280"/>
        <v>9335.4</v>
      </c>
      <c r="M745" s="5">
        <f t="shared" si="280"/>
        <v>0</v>
      </c>
      <c r="N745" s="5">
        <f t="shared" si="280"/>
        <v>0</v>
      </c>
      <c r="O745" s="189"/>
    </row>
    <row r="746" spans="1:15" ht="29.25" customHeight="1">
      <c r="A746" s="197"/>
      <c r="B746" s="222"/>
      <c r="C746" s="223"/>
      <c r="D746" s="224"/>
      <c r="E746" s="255"/>
      <c r="F746" s="185">
        <v>2015</v>
      </c>
      <c r="G746" s="5">
        <f>G751+G756+G761+G766+G771+G776+G781+G786+G791+G796+G801+G806+G811+G816+G821</f>
        <v>45784</v>
      </c>
      <c r="H746" s="5">
        <f>H751+H756+H761+H766+H771+H776+H781+H786+H791+H796+H801+H806+H811+H816+H821</f>
        <v>45541.599999999999</v>
      </c>
      <c r="I746" s="5">
        <f>I751+I756+I761+I766+I771+I776+I781+I786+I791+I796+I801+I806+I811+I816+I821</f>
        <v>40282</v>
      </c>
      <c r="J746" s="5">
        <f t="shared" si="280"/>
        <v>40295</v>
      </c>
      <c r="K746" s="5">
        <f t="shared" si="280"/>
        <v>5502</v>
      </c>
      <c r="L746" s="5">
        <f t="shared" si="280"/>
        <v>5246.6</v>
      </c>
      <c r="M746" s="5">
        <f t="shared" si="280"/>
        <v>0</v>
      </c>
      <c r="N746" s="5">
        <f t="shared" si="280"/>
        <v>0</v>
      </c>
      <c r="O746" s="189"/>
    </row>
    <row r="747" spans="1:15" ht="32.25" customHeight="1">
      <c r="A747" s="252"/>
      <c r="B747" s="249"/>
      <c r="C747" s="250"/>
      <c r="D747" s="251"/>
      <c r="E747" s="256"/>
      <c r="F747" s="185">
        <v>2016</v>
      </c>
      <c r="G747" s="5">
        <f>G752+G757+G762+G767+G772+G777+G782+G787+G792+G797+G802+G807+G812+G817+G822</f>
        <v>81596.3</v>
      </c>
      <c r="H747" s="5">
        <f t="shared" ref="H747:N747" si="281">H752+H757+H762+H767+H772+H777+H782+H787+H792+H797+H802+H807+H812+H817+H822</f>
        <v>0</v>
      </c>
      <c r="I747" s="5">
        <f t="shared" si="281"/>
        <v>58415.299999999996</v>
      </c>
      <c r="J747" s="5">
        <f t="shared" si="281"/>
        <v>0</v>
      </c>
      <c r="K747" s="5">
        <f t="shared" si="281"/>
        <v>23180.999999999996</v>
      </c>
      <c r="L747" s="5">
        <f t="shared" si="281"/>
        <v>0</v>
      </c>
      <c r="M747" s="5">
        <f t="shared" si="281"/>
        <v>0</v>
      </c>
      <c r="N747" s="5">
        <f t="shared" si="281"/>
        <v>0</v>
      </c>
      <c r="O747" s="189"/>
    </row>
    <row r="748" spans="1:15">
      <c r="A748" s="211" t="s">
        <v>414</v>
      </c>
      <c r="B748" s="208" t="s">
        <v>403</v>
      </c>
      <c r="C748" s="213"/>
      <c r="D748" s="214"/>
      <c r="E748" s="195" t="s">
        <v>294</v>
      </c>
      <c r="F748" s="188" t="s">
        <v>323</v>
      </c>
      <c r="G748" s="48">
        <f>SUM(G749:G752)</f>
        <v>52037.8</v>
      </c>
      <c r="H748" s="48">
        <f t="shared" ref="H748:N748" si="282">SUM(H749:H752)</f>
        <v>2908.8</v>
      </c>
      <c r="I748" s="48">
        <f t="shared" si="282"/>
        <v>41656</v>
      </c>
      <c r="J748" s="48">
        <f t="shared" si="282"/>
        <v>2327</v>
      </c>
      <c r="K748" s="48">
        <f t="shared" si="282"/>
        <v>10381.799999999999</v>
      </c>
      <c r="L748" s="48">
        <f t="shared" si="282"/>
        <v>581.79999999999995</v>
      </c>
      <c r="M748" s="48">
        <f t="shared" si="282"/>
        <v>0</v>
      </c>
      <c r="N748" s="48">
        <f t="shared" si="282"/>
        <v>0</v>
      </c>
      <c r="O748" s="38"/>
    </row>
    <row r="749" spans="1:15">
      <c r="A749" s="212"/>
      <c r="B749" s="219"/>
      <c r="C749" s="220"/>
      <c r="D749" s="221"/>
      <c r="E749" s="215"/>
      <c r="F749" s="188">
        <v>2013</v>
      </c>
      <c r="G749" s="10">
        <f t="shared" ref="G749:H752" si="283">I749+K749+M749</f>
        <v>0</v>
      </c>
      <c r="H749" s="10">
        <f t="shared" si="283"/>
        <v>0</v>
      </c>
      <c r="I749" s="188">
        <v>0</v>
      </c>
      <c r="J749" s="48">
        <v>0</v>
      </c>
      <c r="K749" s="48">
        <v>0</v>
      </c>
      <c r="L749" s="48">
        <v>0</v>
      </c>
      <c r="M749" s="188">
        <v>0</v>
      </c>
      <c r="N749" s="188">
        <v>0</v>
      </c>
      <c r="O749" s="188"/>
    </row>
    <row r="750" spans="1:15" ht="153.75" customHeight="1">
      <c r="A750" s="212"/>
      <c r="B750" s="219"/>
      <c r="C750" s="220"/>
      <c r="D750" s="221"/>
      <c r="E750" s="215"/>
      <c r="F750" s="178">
        <v>2014</v>
      </c>
      <c r="G750" s="37">
        <f t="shared" si="283"/>
        <v>2908.8</v>
      </c>
      <c r="H750" s="37">
        <f t="shared" si="283"/>
        <v>2908.8</v>
      </c>
      <c r="I750" s="7">
        <v>2327</v>
      </c>
      <c r="J750" s="7">
        <v>2327</v>
      </c>
      <c r="K750" s="7">
        <v>581.79999999999995</v>
      </c>
      <c r="L750" s="7">
        <v>581.79999999999995</v>
      </c>
      <c r="M750" s="178">
        <v>0</v>
      </c>
      <c r="N750" s="178">
        <v>0</v>
      </c>
      <c r="O750" s="190" t="s">
        <v>442</v>
      </c>
    </row>
    <row r="751" spans="1:15">
      <c r="A751" s="197"/>
      <c r="B751" s="222"/>
      <c r="C751" s="223"/>
      <c r="D751" s="224"/>
      <c r="E751" s="197"/>
      <c r="F751" s="188">
        <v>2015</v>
      </c>
      <c r="G751" s="37">
        <f t="shared" si="283"/>
        <v>0</v>
      </c>
      <c r="H751" s="37">
        <f t="shared" si="283"/>
        <v>0</v>
      </c>
      <c r="I751" s="7">
        <v>0</v>
      </c>
      <c r="J751" s="7">
        <v>0</v>
      </c>
      <c r="K751" s="7">
        <v>0</v>
      </c>
      <c r="L751" s="7">
        <v>0</v>
      </c>
      <c r="M751" s="178">
        <v>0</v>
      </c>
      <c r="N751" s="178">
        <v>0</v>
      </c>
      <c r="O751" s="190"/>
    </row>
    <row r="752" spans="1:15" ht="203.25" customHeight="1">
      <c r="A752" s="180"/>
      <c r="B752" s="208" t="s">
        <v>703</v>
      </c>
      <c r="C752" s="213"/>
      <c r="D752" s="214"/>
      <c r="E752" s="187"/>
      <c r="F752" s="178">
        <v>2016</v>
      </c>
      <c r="G752" s="37">
        <f t="shared" si="283"/>
        <v>49129</v>
      </c>
      <c r="H752" s="37">
        <f t="shared" si="283"/>
        <v>0</v>
      </c>
      <c r="I752" s="7">
        <v>39329</v>
      </c>
      <c r="J752" s="7">
        <v>0</v>
      </c>
      <c r="K752" s="7">
        <v>9800</v>
      </c>
      <c r="L752" s="7">
        <v>0</v>
      </c>
      <c r="M752" s="178"/>
      <c r="N752" s="178"/>
      <c r="O752" s="190" t="s">
        <v>747</v>
      </c>
    </row>
    <row r="753" spans="1:15">
      <c r="A753" s="211" t="s">
        <v>415</v>
      </c>
      <c r="B753" s="208" t="s">
        <v>413</v>
      </c>
      <c r="C753" s="213"/>
      <c r="D753" s="214"/>
      <c r="E753" s="195" t="s">
        <v>294</v>
      </c>
      <c r="F753" s="188" t="s">
        <v>323</v>
      </c>
      <c r="G753" s="48">
        <f>SUM(G754:G757)</f>
        <v>7007.8</v>
      </c>
      <c r="H753" s="48">
        <f t="shared" ref="H753:N753" si="284">SUM(H754:H757)</f>
        <v>7007.4000000000005</v>
      </c>
      <c r="I753" s="48">
        <f t="shared" si="284"/>
        <v>5926</v>
      </c>
      <c r="J753" s="48">
        <f t="shared" si="284"/>
        <v>5926</v>
      </c>
      <c r="K753" s="48">
        <f t="shared" si="284"/>
        <v>1081.8</v>
      </c>
      <c r="L753" s="48">
        <f t="shared" si="284"/>
        <v>1081.4000000000001</v>
      </c>
      <c r="M753" s="48">
        <f t="shared" si="284"/>
        <v>0</v>
      </c>
      <c r="N753" s="48">
        <f t="shared" si="284"/>
        <v>0</v>
      </c>
      <c r="O753" s="188"/>
    </row>
    <row r="754" spans="1:15">
      <c r="A754" s="212"/>
      <c r="B754" s="219"/>
      <c r="C754" s="220"/>
      <c r="D754" s="221"/>
      <c r="E754" s="196"/>
      <c r="F754" s="188">
        <v>2013</v>
      </c>
      <c r="G754" s="10">
        <f t="shared" ref="G754:H757" si="285">I754+K754+M754</f>
        <v>0</v>
      </c>
      <c r="H754" s="10">
        <f t="shared" si="285"/>
        <v>0</v>
      </c>
      <c r="I754" s="188">
        <v>0</v>
      </c>
      <c r="J754" s="48">
        <v>0</v>
      </c>
      <c r="K754" s="48">
        <v>0</v>
      </c>
      <c r="L754" s="48">
        <v>0</v>
      </c>
      <c r="M754" s="188">
        <v>0</v>
      </c>
      <c r="N754" s="188">
        <v>0</v>
      </c>
      <c r="O754" s="188"/>
    </row>
    <row r="755" spans="1:15" ht="47.25">
      <c r="A755" s="212"/>
      <c r="B755" s="219"/>
      <c r="C755" s="220"/>
      <c r="D755" s="221"/>
      <c r="E755" s="196"/>
      <c r="F755" s="188">
        <v>2014</v>
      </c>
      <c r="G755" s="10">
        <f t="shared" si="285"/>
        <v>2908.8</v>
      </c>
      <c r="H755" s="10">
        <f t="shared" si="285"/>
        <v>2908.8</v>
      </c>
      <c r="I755" s="48">
        <v>2327</v>
      </c>
      <c r="J755" s="48">
        <v>2327</v>
      </c>
      <c r="K755" s="48">
        <v>581.79999999999995</v>
      </c>
      <c r="L755" s="48">
        <v>581.79999999999995</v>
      </c>
      <c r="M755" s="188">
        <v>0</v>
      </c>
      <c r="N755" s="188">
        <v>0</v>
      </c>
      <c r="O755" s="189" t="s">
        <v>575</v>
      </c>
    </row>
    <row r="756" spans="1:15" ht="81" customHeight="1">
      <c r="A756" s="197"/>
      <c r="B756" s="208" t="s">
        <v>576</v>
      </c>
      <c r="C756" s="213"/>
      <c r="D756" s="214"/>
      <c r="E756" s="197"/>
      <c r="F756" s="188">
        <v>2015</v>
      </c>
      <c r="G756" s="10">
        <f t="shared" si="285"/>
        <v>4099</v>
      </c>
      <c r="H756" s="10">
        <f t="shared" si="285"/>
        <v>4098.6000000000004</v>
      </c>
      <c r="I756" s="48">
        <v>3599</v>
      </c>
      <c r="J756" s="48">
        <v>3599</v>
      </c>
      <c r="K756" s="48">
        <v>500</v>
      </c>
      <c r="L756" s="48">
        <v>499.6</v>
      </c>
      <c r="M756" s="188">
        <v>0</v>
      </c>
      <c r="N756" s="188">
        <v>0</v>
      </c>
      <c r="O756" s="189" t="s">
        <v>686</v>
      </c>
    </row>
    <row r="757" spans="1:15" ht="135.75" customHeight="1">
      <c r="A757" s="180"/>
      <c r="B757" s="208" t="s">
        <v>704</v>
      </c>
      <c r="C757" s="213"/>
      <c r="D757" s="214"/>
      <c r="E757" s="252"/>
      <c r="F757" s="178">
        <v>2016</v>
      </c>
      <c r="G757" s="37">
        <f t="shared" si="285"/>
        <v>0</v>
      </c>
      <c r="H757" s="37">
        <f t="shared" si="285"/>
        <v>0</v>
      </c>
      <c r="I757" s="7">
        <v>0</v>
      </c>
      <c r="J757" s="7">
        <v>0</v>
      </c>
      <c r="K757" s="7">
        <v>0</v>
      </c>
      <c r="L757" s="7">
        <v>0</v>
      </c>
      <c r="M757" s="178"/>
      <c r="N757" s="178"/>
      <c r="O757" s="190" t="s">
        <v>748</v>
      </c>
    </row>
    <row r="758" spans="1:15">
      <c r="A758" s="211" t="s">
        <v>416</v>
      </c>
      <c r="B758" s="208" t="s">
        <v>417</v>
      </c>
      <c r="C758" s="213"/>
      <c r="D758" s="214"/>
      <c r="E758" s="195" t="s">
        <v>54</v>
      </c>
      <c r="F758" s="188" t="s">
        <v>323</v>
      </c>
      <c r="G758" s="48">
        <f>SUM(G759:G762)</f>
        <v>4444.8999999999996</v>
      </c>
      <c r="H758" s="48">
        <f t="shared" ref="H758:N758" si="286">SUM(H759:H762)</f>
        <v>3952.4</v>
      </c>
      <c r="I758" s="48">
        <f t="shared" si="286"/>
        <v>3581.6</v>
      </c>
      <c r="J758" s="48">
        <f t="shared" si="286"/>
        <v>3581.6</v>
      </c>
      <c r="K758" s="48">
        <f t="shared" si="286"/>
        <v>863.3</v>
      </c>
      <c r="L758" s="48">
        <f t="shared" si="286"/>
        <v>370.8</v>
      </c>
      <c r="M758" s="48">
        <f t="shared" si="286"/>
        <v>0</v>
      </c>
      <c r="N758" s="48">
        <f t="shared" si="286"/>
        <v>0</v>
      </c>
      <c r="O758" s="188"/>
    </row>
    <row r="759" spans="1:15">
      <c r="A759" s="212"/>
      <c r="B759" s="219"/>
      <c r="C759" s="220"/>
      <c r="D759" s="221"/>
      <c r="E759" s="196"/>
      <c r="F759" s="188">
        <v>2013</v>
      </c>
      <c r="G759" s="10">
        <f t="shared" ref="G759:H762" si="287">I759+K759+M759</f>
        <v>0</v>
      </c>
      <c r="H759" s="10">
        <f t="shared" si="287"/>
        <v>0</v>
      </c>
      <c r="I759" s="188">
        <v>0</v>
      </c>
      <c r="J759" s="48">
        <v>0</v>
      </c>
      <c r="K759" s="48">
        <v>0</v>
      </c>
      <c r="L759" s="48">
        <v>0</v>
      </c>
      <c r="M759" s="188">
        <v>0</v>
      </c>
      <c r="N759" s="188">
        <v>0</v>
      </c>
      <c r="O759" s="188"/>
    </row>
    <row r="760" spans="1:15" ht="30" customHeight="1">
      <c r="A760" s="212"/>
      <c r="B760" s="219"/>
      <c r="C760" s="220"/>
      <c r="D760" s="221"/>
      <c r="E760" s="196"/>
      <c r="F760" s="188">
        <v>2014</v>
      </c>
      <c r="G760" s="10">
        <f t="shared" si="287"/>
        <v>2168.4</v>
      </c>
      <c r="H760" s="10">
        <f t="shared" si="287"/>
        <v>2168.4</v>
      </c>
      <c r="I760" s="48">
        <v>1951.6</v>
      </c>
      <c r="J760" s="48">
        <v>1951.6</v>
      </c>
      <c r="K760" s="48">
        <v>216.8</v>
      </c>
      <c r="L760" s="48">
        <v>216.8</v>
      </c>
      <c r="M760" s="188">
        <v>0</v>
      </c>
      <c r="N760" s="188">
        <v>0</v>
      </c>
      <c r="O760" s="185"/>
    </row>
    <row r="761" spans="1:15" ht="103.5" customHeight="1">
      <c r="A761" s="197"/>
      <c r="B761" s="208" t="s">
        <v>577</v>
      </c>
      <c r="C761" s="213"/>
      <c r="D761" s="214"/>
      <c r="E761" s="197"/>
      <c r="F761" s="188">
        <v>2015</v>
      </c>
      <c r="G761" s="10">
        <f t="shared" si="287"/>
        <v>1784</v>
      </c>
      <c r="H761" s="10">
        <f t="shared" si="287"/>
        <v>1784</v>
      </c>
      <c r="I761" s="48">
        <v>1630</v>
      </c>
      <c r="J761" s="48">
        <v>1630</v>
      </c>
      <c r="K761" s="48">
        <v>154</v>
      </c>
      <c r="L761" s="48">
        <v>154</v>
      </c>
      <c r="M761" s="188">
        <v>0</v>
      </c>
      <c r="N761" s="188">
        <v>0</v>
      </c>
      <c r="O761" s="189" t="s">
        <v>534</v>
      </c>
    </row>
    <row r="762" spans="1:15" ht="94.5" customHeight="1">
      <c r="A762" s="180"/>
      <c r="B762" s="208" t="s">
        <v>705</v>
      </c>
      <c r="C762" s="213"/>
      <c r="D762" s="214"/>
      <c r="E762" s="180"/>
      <c r="F762" s="188">
        <v>2016</v>
      </c>
      <c r="G762" s="10">
        <f t="shared" si="287"/>
        <v>492.5</v>
      </c>
      <c r="H762" s="10">
        <f t="shared" si="287"/>
        <v>0</v>
      </c>
      <c r="I762" s="48">
        <v>0</v>
      </c>
      <c r="J762" s="48">
        <v>0</v>
      </c>
      <c r="K762" s="48">
        <v>492.5</v>
      </c>
      <c r="L762" s="48">
        <v>0</v>
      </c>
      <c r="M762" s="188"/>
      <c r="N762" s="188"/>
      <c r="O762" s="189" t="s">
        <v>749</v>
      </c>
    </row>
    <row r="763" spans="1:15">
      <c r="A763" s="211" t="s">
        <v>419</v>
      </c>
      <c r="B763" s="254" t="s">
        <v>418</v>
      </c>
      <c r="C763" s="254"/>
      <c r="D763" s="254"/>
      <c r="E763" s="195" t="s">
        <v>57</v>
      </c>
      <c r="F763" s="188" t="s">
        <v>323</v>
      </c>
      <c r="G763" s="48">
        <f>SUM(G764:G767)</f>
        <v>24979.9</v>
      </c>
      <c r="H763" s="48">
        <f t="shared" ref="H763:N763" si="288">SUM(H764:H767)</f>
        <v>11145</v>
      </c>
      <c r="I763" s="48">
        <f t="shared" si="288"/>
        <v>21524.5</v>
      </c>
      <c r="J763" s="48">
        <f t="shared" si="288"/>
        <v>9083</v>
      </c>
      <c r="K763" s="48">
        <f t="shared" si="288"/>
        <v>3455.4</v>
      </c>
      <c r="L763" s="48">
        <f t="shared" si="288"/>
        <v>2062</v>
      </c>
      <c r="M763" s="48">
        <f t="shared" si="288"/>
        <v>0</v>
      </c>
      <c r="N763" s="48">
        <f t="shared" si="288"/>
        <v>0</v>
      </c>
      <c r="O763" s="188"/>
    </row>
    <row r="764" spans="1:15">
      <c r="A764" s="212"/>
      <c r="B764" s="254"/>
      <c r="C764" s="254"/>
      <c r="D764" s="254"/>
      <c r="E764" s="215"/>
      <c r="F764" s="188">
        <v>2013</v>
      </c>
      <c r="G764" s="10">
        <f t="shared" ref="G764:H767" si="289">I764+K764+M764</f>
        <v>0</v>
      </c>
      <c r="H764" s="10">
        <f t="shared" si="289"/>
        <v>0</v>
      </c>
      <c r="I764" s="188">
        <v>0</v>
      </c>
      <c r="J764" s="48">
        <v>0</v>
      </c>
      <c r="K764" s="48">
        <v>0</v>
      </c>
      <c r="L764" s="48">
        <v>0</v>
      </c>
      <c r="M764" s="188">
        <v>0</v>
      </c>
      <c r="N764" s="188">
        <v>0</v>
      </c>
      <c r="O764" s="188"/>
    </row>
    <row r="765" spans="1:15" ht="301.5" customHeight="1">
      <c r="A765" s="212"/>
      <c r="B765" s="254"/>
      <c r="C765" s="254"/>
      <c r="D765" s="254"/>
      <c r="E765" s="215"/>
      <c r="F765" s="188">
        <v>2014</v>
      </c>
      <c r="G765" s="10">
        <f t="shared" si="289"/>
        <v>5841</v>
      </c>
      <c r="H765" s="10">
        <f t="shared" si="289"/>
        <v>5841</v>
      </c>
      <c r="I765" s="48">
        <v>4300</v>
      </c>
      <c r="J765" s="48">
        <v>4300</v>
      </c>
      <c r="K765" s="48">
        <v>1541</v>
      </c>
      <c r="L765" s="48">
        <v>1541</v>
      </c>
      <c r="M765" s="188">
        <v>0</v>
      </c>
      <c r="N765" s="188">
        <v>0</v>
      </c>
      <c r="O765" s="189" t="s">
        <v>534</v>
      </c>
    </row>
    <row r="766" spans="1:15" ht="267.75">
      <c r="A766" s="197"/>
      <c r="B766" s="208" t="s">
        <v>578</v>
      </c>
      <c r="C766" s="213"/>
      <c r="D766" s="214"/>
      <c r="E766" s="197"/>
      <c r="F766" s="188">
        <v>2015</v>
      </c>
      <c r="G766" s="10">
        <f t="shared" si="289"/>
        <v>4445</v>
      </c>
      <c r="H766" s="10">
        <f t="shared" si="289"/>
        <v>5304</v>
      </c>
      <c r="I766" s="48">
        <v>4000</v>
      </c>
      <c r="J766" s="48">
        <v>4783</v>
      </c>
      <c r="K766" s="48">
        <v>445</v>
      </c>
      <c r="L766" s="48">
        <v>521</v>
      </c>
      <c r="M766" s="188">
        <v>0</v>
      </c>
      <c r="N766" s="188">
        <v>0</v>
      </c>
      <c r="O766" s="189" t="s">
        <v>579</v>
      </c>
    </row>
    <row r="767" spans="1:15" ht="187.5" customHeight="1">
      <c r="A767" s="180"/>
      <c r="B767" s="208" t="s">
        <v>706</v>
      </c>
      <c r="C767" s="213"/>
      <c r="D767" s="214"/>
      <c r="E767" s="180"/>
      <c r="F767" s="188">
        <v>2016</v>
      </c>
      <c r="G767" s="10">
        <f t="shared" si="289"/>
        <v>14693.9</v>
      </c>
      <c r="H767" s="10">
        <f t="shared" si="289"/>
        <v>0</v>
      </c>
      <c r="I767" s="48">
        <v>13224.5</v>
      </c>
      <c r="J767" s="48">
        <v>0</v>
      </c>
      <c r="K767" s="48">
        <v>1469.4</v>
      </c>
      <c r="L767" s="48">
        <v>0</v>
      </c>
      <c r="M767" s="188"/>
      <c r="N767" s="188"/>
      <c r="O767" s="189" t="s">
        <v>750</v>
      </c>
    </row>
    <row r="768" spans="1:15">
      <c r="A768" s="211" t="s">
        <v>420</v>
      </c>
      <c r="B768" s="208" t="s">
        <v>421</v>
      </c>
      <c r="C768" s="213"/>
      <c r="D768" s="214"/>
      <c r="E768" s="195" t="s">
        <v>423</v>
      </c>
      <c r="F768" s="188" t="s">
        <v>323</v>
      </c>
      <c r="G768" s="48">
        <f>SUM(G769:G772)</f>
        <v>7778.4000000000005</v>
      </c>
      <c r="H768" s="48">
        <f t="shared" ref="H768:N768" si="290">SUM(H769:H772)</f>
        <v>7210.6</v>
      </c>
      <c r="I768" s="48">
        <f t="shared" si="290"/>
        <v>5345.6</v>
      </c>
      <c r="J768" s="48">
        <f t="shared" si="290"/>
        <v>4806.6000000000004</v>
      </c>
      <c r="K768" s="48">
        <f t="shared" si="290"/>
        <v>2432.8000000000002</v>
      </c>
      <c r="L768" s="48">
        <f t="shared" si="290"/>
        <v>2404</v>
      </c>
      <c r="M768" s="48">
        <f t="shared" si="290"/>
        <v>0</v>
      </c>
      <c r="N768" s="48">
        <f t="shared" si="290"/>
        <v>0</v>
      </c>
      <c r="O768" s="188"/>
    </row>
    <row r="769" spans="1:15">
      <c r="A769" s="212"/>
      <c r="B769" s="219"/>
      <c r="C769" s="220"/>
      <c r="D769" s="221"/>
      <c r="E769" s="197"/>
      <c r="F769" s="188">
        <v>2013</v>
      </c>
      <c r="G769" s="10">
        <f t="shared" ref="G769:H772" si="291">I769+K769+M769</f>
        <v>0</v>
      </c>
      <c r="H769" s="10">
        <f t="shared" si="291"/>
        <v>0</v>
      </c>
      <c r="I769" s="188">
        <v>0</v>
      </c>
      <c r="J769" s="48">
        <v>0</v>
      </c>
      <c r="K769" s="48">
        <v>0</v>
      </c>
      <c r="L769" s="48">
        <v>0</v>
      </c>
      <c r="M769" s="188">
        <v>0</v>
      </c>
      <c r="N769" s="188">
        <v>0</v>
      </c>
      <c r="O769" s="188"/>
    </row>
    <row r="770" spans="1:15" ht="142.5" customHeight="1">
      <c r="A770" s="212"/>
      <c r="B770" s="219"/>
      <c r="C770" s="220"/>
      <c r="D770" s="221"/>
      <c r="E770" s="197"/>
      <c r="F770" s="188">
        <v>2014</v>
      </c>
      <c r="G770" s="10">
        <f t="shared" si="291"/>
        <v>4144.6000000000004</v>
      </c>
      <c r="H770" s="10">
        <f t="shared" si="291"/>
        <v>4144.6000000000004</v>
      </c>
      <c r="I770" s="48">
        <v>1963.6</v>
      </c>
      <c r="J770" s="48">
        <v>1963.6</v>
      </c>
      <c r="K770" s="48">
        <v>2181</v>
      </c>
      <c r="L770" s="48">
        <v>2181</v>
      </c>
      <c r="M770" s="188">
        <v>0</v>
      </c>
      <c r="N770" s="188">
        <v>0</v>
      </c>
      <c r="O770" s="189" t="s">
        <v>534</v>
      </c>
    </row>
    <row r="771" spans="1:15" ht="203.25" customHeight="1">
      <c r="A771" s="180"/>
      <c r="B771" s="208" t="s">
        <v>580</v>
      </c>
      <c r="C771" s="213"/>
      <c r="D771" s="214"/>
      <c r="E771" s="197"/>
      <c r="F771" s="188">
        <v>2015</v>
      </c>
      <c r="G771" s="10">
        <f t="shared" si="291"/>
        <v>3066</v>
      </c>
      <c r="H771" s="10">
        <f t="shared" si="291"/>
        <v>3066</v>
      </c>
      <c r="I771" s="48">
        <v>2843</v>
      </c>
      <c r="J771" s="48">
        <v>2843</v>
      </c>
      <c r="K771" s="48">
        <v>223</v>
      </c>
      <c r="L771" s="48">
        <v>223</v>
      </c>
      <c r="M771" s="188">
        <v>0</v>
      </c>
      <c r="N771" s="188">
        <v>0</v>
      </c>
      <c r="O771" s="19" t="s">
        <v>581</v>
      </c>
    </row>
    <row r="772" spans="1:15" ht="185.25" customHeight="1">
      <c r="A772" s="180"/>
      <c r="B772" s="208" t="s">
        <v>707</v>
      </c>
      <c r="C772" s="213"/>
      <c r="D772" s="214"/>
      <c r="E772" s="180"/>
      <c r="F772" s="188">
        <v>2016</v>
      </c>
      <c r="G772" s="10">
        <f t="shared" si="291"/>
        <v>567.79999999999995</v>
      </c>
      <c r="H772" s="7">
        <f t="shared" si="291"/>
        <v>0</v>
      </c>
      <c r="I772" s="188">
        <v>539</v>
      </c>
      <c r="J772" s="48">
        <v>0</v>
      </c>
      <c r="K772" s="48">
        <v>28.8</v>
      </c>
      <c r="L772" s="48">
        <v>0</v>
      </c>
      <c r="M772" s="188"/>
      <c r="N772" s="188"/>
      <c r="O772" s="189" t="s">
        <v>751</v>
      </c>
    </row>
    <row r="773" spans="1:15">
      <c r="A773" s="211" t="s">
        <v>424</v>
      </c>
      <c r="B773" s="208" t="s">
        <v>422</v>
      </c>
      <c r="C773" s="213"/>
      <c r="D773" s="214"/>
      <c r="E773" s="195" t="s">
        <v>296</v>
      </c>
      <c r="F773" s="188" t="s">
        <v>323</v>
      </c>
      <c r="G773" s="48">
        <f>SUM(G774:G777)</f>
        <v>7836.5</v>
      </c>
      <c r="H773" s="48">
        <f t="shared" ref="H773:N773" si="292">SUM(H774:H777)</f>
        <v>6343.7</v>
      </c>
      <c r="I773" s="48">
        <f t="shared" si="292"/>
        <v>5181.5</v>
      </c>
      <c r="J773" s="48">
        <f t="shared" si="292"/>
        <v>5181.5</v>
      </c>
      <c r="K773" s="48">
        <f t="shared" si="292"/>
        <v>2655</v>
      </c>
      <c r="L773" s="48">
        <f t="shared" si="292"/>
        <v>1162.2</v>
      </c>
      <c r="M773" s="48">
        <f t="shared" si="292"/>
        <v>0</v>
      </c>
      <c r="N773" s="48">
        <f t="shared" si="292"/>
        <v>0</v>
      </c>
      <c r="O773" s="188"/>
    </row>
    <row r="774" spans="1:15">
      <c r="A774" s="212"/>
      <c r="B774" s="219"/>
      <c r="C774" s="220"/>
      <c r="D774" s="221"/>
      <c r="E774" s="197"/>
      <c r="F774" s="188">
        <v>2013</v>
      </c>
      <c r="G774" s="10">
        <f t="shared" ref="G774:H832" si="293">I774+K774+M774</f>
        <v>0</v>
      </c>
      <c r="H774" s="7">
        <f t="shared" si="293"/>
        <v>0</v>
      </c>
      <c r="I774" s="188">
        <v>0</v>
      </c>
      <c r="J774" s="48">
        <v>0</v>
      </c>
      <c r="K774" s="48">
        <v>0</v>
      </c>
      <c r="L774" s="48">
        <v>0</v>
      </c>
      <c r="M774" s="188">
        <v>0</v>
      </c>
      <c r="N774" s="188">
        <v>0</v>
      </c>
      <c r="O774" s="188"/>
    </row>
    <row r="775" spans="1:15" ht="79.5" customHeight="1">
      <c r="A775" s="212"/>
      <c r="B775" s="219"/>
      <c r="C775" s="220"/>
      <c r="D775" s="221"/>
      <c r="E775" s="197"/>
      <c r="F775" s="188">
        <v>2014</v>
      </c>
      <c r="G775" s="10">
        <f t="shared" si="293"/>
        <v>3292.7</v>
      </c>
      <c r="H775" s="7">
        <f t="shared" si="293"/>
        <v>3292.7</v>
      </c>
      <c r="I775" s="48">
        <v>2575.5</v>
      </c>
      <c r="J775" s="48">
        <v>2575.5</v>
      </c>
      <c r="K775" s="48">
        <v>717.2</v>
      </c>
      <c r="L775" s="48">
        <v>717.2</v>
      </c>
      <c r="M775" s="188">
        <v>0</v>
      </c>
      <c r="N775" s="188">
        <v>0</v>
      </c>
      <c r="O775" s="189" t="s">
        <v>534</v>
      </c>
    </row>
    <row r="776" spans="1:15" ht="276.75" customHeight="1">
      <c r="A776" s="197"/>
      <c r="B776" s="208" t="s">
        <v>582</v>
      </c>
      <c r="C776" s="213"/>
      <c r="D776" s="214"/>
      <c r="E776" s="197"/>
      <c r="F776" s="188">
        <v>2015</v>
      </c>
      <c r="G776" s="10">
        <f t="shared" si="293"/>
        <v>3051</v>
      </c>
      <c r="H776" s="7">
        <f t="shared" si="293"/>
        <v>3051</v>
      </c>
      <c r="I776" s="48">
        <v>2606</v>
      </c>
      <c r="J776" s="48">
        <v>2606</v>
      </c>
      <c r="K776" s="48">
        <v>445</v>
      </c>
      <c r="L776" s="48">
        <v>445</v>
      </c>
      <c r="M776" s="188">
        <v>0</v>
      </c>
      <c r="N776" s="188">
        <v>0</v>
      </c>
      <c r="O776" s="189" t="s">
        <v>583</v>
      </c>
    </row>
    <row r="777" spans="1:15" ht="161.25" customHeight="1">
      <c r="A777" s="180"/>
      <c r="B777" s="208" t="s">
        <v>708</v>
      </c>
      <c r="C777" s="213"/>
      <c r="D777" s="214"/>
      <c r="E777" s="180"/>
      <c r="F777" s="188">
        <v>2016</v>
      </c>
      <c r="G777" s="10">
        <f t="shared" si="293"/>
        <v>1492.8</v>
      </c>
      <c r="H777" s="7">
        <f t="shared" si="293"/>
        <v>0</v>
      </c>
      <c r="I777" s="48">
        <v>0</v>
      </c>
      <c r="J777" s="48">
        <v>0</v>
      </c>
      <c r="K777" s="48">
        <v>1492.8</v>
      </c>
      <c r="L777" s="48">
        <v>0</v>
      </c>
      <c r="M777" s="188"/>
      <c r="N777" s="188"/>
      <c r="O777" s="189" t="s">
        <v>752</v>
      </c>
    </row>
    <row r="778" spans="1:15">
      <c r="A778" s="211" t="s">
        <v>425</v>
      </c>
      <c r="B778" s="208" t="s">
        <v>426</v>
      </c>
      <c r="C778" s="213"/>
      <c r="D778" s="214"/>
      <c r="E778" s="195" t="s">
        <v>429</v>
      </c>
      <c r="F778" s="188" t="s">
        <v>323</v>
      </c>
      <c r="G778" s="48">
        <f>SUM(G779:G782)</f>
        <v>7306.1</v>
      </c>
      <c r="H778" s="48">
        <f t="shared" ref="H778:N778" si="294">SUM(H779:H782)</f>
        <v>6513.1</v>
      </c>
      <c r="I778" s="48">
        <f t="shared" si="294"/>
        <v>6000.2</v>
      </c>
      <c r="J778" s="48">
        <f t="shared" si="294"/>
        <v>6000.2</v>
      </c>
      <c r="K778" s="48">
        <f t="shared" si="294"/>
        <v>1305.9000000000001</v>
      </c>
      <c r="L778" s="48">
        <f t="shared" si="294"/>
        <v>512.9</v>
      </c>
      <c r="M778" s="48">
        <f t="shared" si="294"/>
        <v>0</v>
      </c>
      <c r="N778" s="48">
        <f t="shared" si="294"/>
        <v>0</v>
      </c>
      <c r="O778" s="188"/>
    </row>
    <row r="779" spans="1:15">
      <c r="A779" s="212"/>
      <c r="B779" s="219"/>
      <c r="C779" s="220"/>
      <c r="D779" s="221"/>
      <c r="E779" s="197"/>
      <c r="F779" s="188">
        <v>2013</v>
      </c>
      <c r="G779" s="10">
        <f t="shared" si="293"/>
        <v>0</v>
      </c>
      <c r="H779" s="7">
        <f t="shared" si="293"/>
        <v>0</v>
      </c>
      <c r="I779" s="188">
        <v>0</v>
      </c>
      <c r="J779" s="48">
        <v>0</v>
      </c>
      <c r="K779" s="48">
        <v>0</v>
      </c>
      <c r="L779" s="48">
        <v>0</v>
      </c>
      <c r="M779" s="188">
        <v>0</v>
      </c>
      <c r="N779" s="188">
        <v>0</v>
      </c>
      <c r="O779" s="188"/>
    </row>
    <row r="780" spans="1:15" ht="83.25" customHeight="1">
      <c r="A780" s="212"/>
      <c r="B780" s="219"/>
      <c r="C780" s="220"/>
      <c r="D780" s="221"/>
      <c r="E780" s="197"/>
      <c r="F780" s="188">
        <v>2014</v>
      </c>
      <c r="G780" s="10">
        <f t="shared" si="293"/>
        <v>1789.1000000000001</v>
      </c>
      <c r="H780" s="7">
        <f t="shared" si="293"/>
        <v>1789.1000000000001</v>
      </c>
      <c r="I780" s="48">
        <v>1610.2</v>
      </c>
      <c r="J780" s="48">
        <v>1610.2</v>
      </c>
      <c r="K780" s="48">
        <v>178.9</v>
      </c>
      <c r="L780" s="48">
        <v>178.9</v>
      </c>
      <c r="M780" s="188">
        <v>0</v>
      </c>
      <c r="N780" s="188">
        <v>0</v>
      </c>
      <c r="O780" s="189" t="s">
        <v>534</v>
      </c>
    </row>
    <row r="781" spans="1:15" ht="235.5" customHeight="1">
      <c r="A781" s="197"/>
      <c r="B781" s="208" t="s">
        <v>584</v>
      </c>
      <c r="C781" s="213"/>
      <c r="D781" s="214"/>
      <c r="E781" s="197"/>
      <c r="F781" s="188">
        <v>2015</v>
      </c>
      <c r="G781" s="10">
        <f t="shared" si="293"/>
        <v>4724</v>
      </c>
      <c r="H781" s="7">
        <f t="shared" si="293"/>
        <v>4724</v>
      </c>
      <c r="I781" s="48">
        <v>4390</v>
      </c>
      <c r="J781" s="48">
        <v>4390</v>
      </c>
      <c r="K781" s="48">
        <v>334</v>
      </c>
      <c r="L781" s="48">
        <v>334</v>
      </c>
      <c r="M781" s="188">
        <v>0</v>
      </c>
      <c r="N781" s="188">
        <v>0</v>
      </c>
      <c r="O781" s="19" t="s">
        <v>585</v>
      </c>
    </row>
    <row r="782" spans="1:15" ht="205.5" customHeight="1">
      <c r="A782" s="180"/>
      <c r="B782" s="208" t="s">
        <v>709</v>
      </c>
      <c r="C782" s="213"/>
      <c r="D782" s="214"/>
      <c r="E782" s="180"/>
      <c r="F782" s="188">
        <v>2016</v>
      </c>
      <c r="G782" s="10">
        <f t="shared" si="293"/>
        <v>793</v>
      </c>
      <c r="H782" s="7">
        <f t="shared" si="293"/>
        <v>0</v>
      </c>
      <c r="I782" s="48">
        <v>0</v>
      </c>
      <c r="J782" s="48">
        <v>0</v>
      </c>
      <c r="K782" s="48">
        <v>793</v>
      </c>
      <c r="L782" s="48">
        <v>0</v>
      </c>
      <c r="M782" s="188">
        <v>0</v>
      </c>
      <c r="N782" s="188">
        <v>0</v>
      </c>
      <c r="O782" s="19" t="s">
        <v>753</v>
      </c>
    </row>
    <row r="783" spans="1:15">
      <c r="A783" s="211" t="s">
        <v>427</v>
      </c>
      <c r="B783" s="208" t="s">
        <v>428</v>
      </c>
      <c r="C783" s="213"/>
      <c r="D783" s="214"/>
      <c r="E783" s="195" t="s">
        <v>53</v>
      </c>
      <c r="F783" s="188" t="s">
        <v>323</v>
      </c>
      <c r="G783" s="48">
        <f>SUM(G784:G787)</f>
        <v>6257.2999999999993</v>
      </c>
      <c r="H783" s="48">
        <f t="shared" ref="H783:N783" si="295">SUM(H784:H787)</f>
        <v>5333.9</v>
      </c>
      <c r="I783" s="48">
        <f t="shared" si="295"/>
        <v>4886.7</v>
      </c>
      <c r="J783" s="48">
        <f t="shared" si="295"/>
        <v>4886.7</v>
      </c>
      <c r="K783" s="48">
        <f t="shared" si="295"/>
        <v>1370.6</v>
      </c>
      <c r="L783" s="48">
        <f t="shared" si="295"/>
        <v>447.2</v>
      </c>
      <c r="M783" s="48">
        <f t="shared" si="295"/>
        <v>0</v>
      </c>
      <c r="N783" s="48">
        <f t="shared" si="295"/>
        <v>0</v>
      </c>
      <c r="O783" s="188"/>
    </row>
    <row r="784" spans="1:15">
      <c r="A784" s="212"/>
      <c r="B784" s="219"/>
      <c r="C784" s="220"/>
      <c r="D784" s="221"/>
      <c r="E784" s="215"/>
      <c r="F784" s="188">
        <v>2013</v>
      </c>
      <c r="G784" s="10">
        <f t="shared" si="293"/>
        <v>0</v>
      </c>
      <c r="H784" s="7">
        <f t="shared" si="293"/>
        <v>0</v>
      </c>
      <c r="I784" s="188">
        <v>0</v>
      </c>
      <c r="J784" s="48">
        <v>0</v>
      </c>
      <c r="K784" s="48">
        <v>0</v>
      </c>
      <c r="L784" s="48">
        <v>0</v>
      </c>
      <c r="M784" s="188">
        <v>0</v>
      </c>
      <c r="N784" s="188">
        <v>0</v>
      </c>
      <c r="O784" s="188"/>
    </row>
    <row r="785" spans="1:15" ht="93" customHeight="1">
      <c r="A785" s="212"/>
      <c r="B785" s="219"/>
      <c r="C785" s="220"/>
      <c r="D785" s="221"/>
      <c r="E785" s="215"/>
      <c r="F785" s="188">
        <v>2014</v>
      </c>
      <c r="G785" s="10">
        <f t="shared" si="293"/>
        <v>2233.9</v>
      </c>
      <c r="H785" s="7">
        <f t="shared" si="293"/>
        <v>2233.9</v>
      </c>
      <c r="I785" s="48">
        <v>2009.7</v>
      </c>
      <c r="J785" s="48">
        <v>2009.7</v>
      </c>
      <c r="K785" s="48">
        <v>224.2</v>
      </c>
      <c r="L785" s="48">
        <v>224.2</v>
      </c>
      <c r="M785" s="188">
        <v>0</v>
      </c>
      <c r="N785" s="188">
        <v>0</v>
      </c>
      <c r="O785" s="189" t="s">
        <v>534</v>
      </c>
    </row>
    <row r="786" spans="1:15" ht="118.5" customHeight="1">
      <c r="A786" s="197"/>
      <c r="B786" s="208" t="s">
        <v>586</v>
      </c>
      <c r="C786" s="213"/>
      <c r="D786" s="214"/>
      <c r="E786" s="197"/>
      <c r="F786" s="188">
        <v>2015</v>
      </c>
      <c r="G786" s="10">
        <f t="shared" si="293"/>
        <v>3100</v>
      </c>
      <c r="H786" s="7">
        <f t="shared" si="293"/>
        <v>3100</v>
      </c>
      <c r="I786" s="48">
        <v>2877</v>
      </c>
      <c r="J786" s="48">
        <v>2877</v>
      </c>
      <c r="K786" s="48">
        <v>223</v>
      </c>
      <c r="L786" s="48">
        <v>223</v>
      </c>
      <c r="M786" s="188">
        <v>0</v>
      </c>
      <c r="N786" s="188">
        <v>0</v>
      </c>
      <c r="O786" s="189" t="s">
        <v>534</v>
      </c>
    </row>
    <row r="787" spans="1:15" ht="118.5" customHeight="1">
      <c r="A787" s="180"/>
      <c r="B787" s="208" t="s">
        <v>710</v>
      </c>
      <c r="C787" s="213"/>
      <c r="D787" s="214"/>
      <c r="E787" s="180"/>
      <c r="F787" s="188">
        <v>2016</v>
      </c>
      <c r="G787" s="10">
        <f t="shared" si="293"/>
        <v>923.4</v>
      </c>
      <c r="H787" s="7">
        <f t="shared" si="293"/>
        <v>0</v>
      </c>
      <c r="I787" s="48">
        <v>0</v>
      </c>
      <c r="J787" s="48">
        <v>0</v>
      </c>
      <c r="K787" s="48">
        <v>923.4</v>
      </c>
      <c r="L787" s="48">
        <v>0</v>
      </c>
      <c r="M787" s="188">
        <v>0</v>
      </c>
      <c r="N787" s="188">
        <v>0</v>
      </c>
      <c r="O787" s="189" t="s">
        <v>754</v>
      </c>
    </row>
    <row r="788" spans="1:15">
      <c r="A788" s="211" t="s">
        <v>430</v>
      </c>
      <c r="B788" s="208" t="s">
        <v>647</v>
      </c>
      <c r="C788" s="213"/>
      <c r="D788" s="214"/>
      <c r="E788" s="248"/>
      <c r="F788" s="188" t="s">
        <v>323</v>
      </c>
      <c r="G788" s="48">
        <f>SUM(G789:G792)</f>
        <v>10436.200000000001</v>
      </c>
      <c r="H788" s="48">
        <f t="shared" ref="H788:N788" si="296">SUM(H789:H792)</f>
        <v>7868.5</v>
      </c>
      <c r="I788" s="48">
        <f t="shared" si="296"/>
        <v>9383.2000000000007</v>
      </c>
      <c r="J788" s="48">
        <f t="shared" si="296"/>
        <v>7315.5</v>
      </c>
      <c r="K788" s="48">
        <f t="shared" si="296"/>
        <v>1053</v>
      </c>
      <c r="L788" s="48">
        <f t="shared" si="296"/>
        <v>553</v>
      </c>
      <c r="M788" s="48">
        <f t="shared" si="296"/>
        <v>0</v>
      </c>
      <c r="N788" s="48">
        <f t="shared" si="296"/>
        <v>0</v>
      </c>
      <c r="O788" s="188"/>
    </row>
    <row r="789" spans="1:15">
      <c r="A789" s="212"/>
      <c r="B789" s="222"/>
      <c r="C789" s="247"/>
      <c r="D789" s="224"/>
      <c r="E789" s="197"/>
      <c r="F789" s="188">
        <v>2013</v>
      </c>
      <c r="G789" s="10">
        <f t="shared" si="293"/>
        <v>0</v>
      </c>
      <c r="H789" s="7">
        <f t="shared" si="293"/>
        <v>0</v>
      </c>
      <c r="I789" s="188">
        <v>0</v>
      </c>
      <c r="J789" s="48">
        <v>0</v>
      </c>
      <c r="K789" s="48">
        <v>0</v>
      </c>
      <c r="L789" s="48">
        <v>0</v>
      </c>
      <c r="M789" s="188">
        <v>0</v>
      </c>
      <c r="N789" s="188">
        <v>0</v>
      </c>
      <c r="O789" s="188"/>
    </row>
    <row r="790" spans="1:15" ht="72" customHeight="1">
      <c r="A790" s="212"/>
      <c r="B790" s="249"/>
      <c r="C790" s="250"/>
      <c r="D790" s="251"/>
      <c r="E790" s="197"/>
      <c r="F790" s="188">
        <v>2014</v>
      </c>
      <c r="G790" s="10">
        <f t="shared" si="293"/>
        <v>3300.5</v>
      </c>
      <c r="H790" s="7">
        <f t="shared" si="293"/>
        <v>3300.5</v>
      </c>
      <c r="I790" s="48">
        <v>2970.5</v>
      </c>
      <c r="J790" s="48">
        <v>2970.5</v>
      </c>
      <c r="K790" s="48">
        <v>330</v>
      </c>
      <c r="L790" s="48">
        <v>330</v>
      </c>
      <c r="M790" s="188">
        <v>0</v>
      </c>
      <c r="N790" s="188">
        <v>0</v>
      </c>
      <c r="O790" s="189" t="s">
        <v>534</v>
      </c>
    </row>
    <row r="791" spans="1:15" ht="195.75" customHeight="1">
      <c r="A791" s="197"/>
      <c r="B791" s="208" t="s">
        <v>587</v>
      </c>
      <c r="C791" s="209"/>
      <c r="D791" s="210"/>
      <c r="E791" s="197"/>
      <c r="F791" s="188">
        <v>2015</v>
      </c>
      <c r="G791" s="10">
        <f t="shared" si="293"/>
        <v>4568</v>
      </c>
      <c r="H791" s="7">
        <f t="shared" si="293"/>
        <v>4568</v>
      </c>
      <c r="I791" s="48">
        <v>4345</v>
      </c>
      <c r="J791" s="48">
        <v>4345</v>
      </c>
      <c r="K791" s="48">
        <v>223</v>
      </c>
      <c r="L791" s="48">
        <v>223</v>
      </c>
      <c r="M791" s="188">
        <v>0</v>
      </c>
      <c r="N791" s="188">
        <v>0</v>
      </c>
      <c r="O791" s="189" t="s">
        <v>588</v>
      </c>
    </row>
    <row r="792" spans="1:15" ht="176.25" customHeight="1">
      <c r="A792" s="180"/>
      <c r="B792" s="208" t="s">
        <v>711</v>
      </c>
      <c r="C792" s="209"/>
      <c r="D792" s="210"/>
      <c r="E792" s="180"/>
      <c r="F792" s="188">
        <v>2016</v>
      </c>
      <c r="G792" s="10">
        <f t="shared" si="293"/>
        <v>2567.6999999999998</v>
      </c>
      <c r="H792" s="7">
        <f t="shared" si="293"/>
        <v>0</v>
      </c>
      <c r="I792" s="48">
        <v>2067.6999999999998</v>
      </c>
      <c r="J792" s="48">
        <v>0</v>
      </c>
      <c r="K792" s="48">
        <v>500</v>
      </c>
      <c r="L792" s="48">
        <v>0</v>
      </c>
      <c r="M792" s="188">
        <v>0</v>
      </c>
      <c r="N792" s="188">
        <v>0</v>
      </c>
      <c r="O792" s="189" t="s">
        <v>755</v>
      </c>
    </row>
    <row r="793" spans="1:15">
      <c r="A793" s="211" t="s">
        <v>432</v>
      </c>
      <c r="B793" s="208" t="s">
        <v>431</v>
      </c>
      <c r="C793" s="213"/>
      <c r="D793" s="214"/>
      <c r="E793" s="195" t="s">
        <v>59</v>
      </c>
      <c r="F793" s="188" t="s">
        <v>323</v>
      </c>
      <c r="G793" s="48">
        <f>SUM(G794:G797)</f>
        <v>5709.3</v>
      </c>
      <c r="H793" s="48">
        <f t="shared" ref="H793:N793" si="297">SUM(H794:H797)</f>
        <v>4739.8</v>
      </c>
      <c r="I793" s="48">
        <f t="shared" si="297"/>
        <v>4296.7</v>
      </c>
      <c r="J793" s="48">
        <f t="shared" si="297"/>
        <v>4296.7</v>
      </c>
      <c r="K793" s="48">
        <f t="shared" si="297"/>
        <v>1412.6</v>
      </c>
      <c r="L793" s="48">
        <f t="shared" si="297"/>
        <v>443.1</v>
      </c>
      <c r="M793" s="48">
        <f t="shared" si="297"/>
        <v>0</v>
      </c>
      <c r="N793" s="48">
        <f t="shared" si="297"/>
        <v>0</v>
      </c>
      <c r="O793" s="188"/>
    </row>
    <row r="794" spans="1:15">
      <c r="A794" s="212"/>
      <c r="B794" s="219"/>
      <c r="C794" s="220"/>
      <c r="D794" s="221"/>
      <c r="E794" s="215"/>
      <c r="F794" s="188">
        <v>2013</v>
      </c>
      <c r="G794" s="10">
        <f t="shared" si="293"/>
        <v>0</v>
      </c>
      <c r="H794" s="7">
        <f t="shared" si="293"/>
        <v>0</v>
      </c>
      <c r="I794" s="188">
        <v>0</v>
      </c>
      <c r="J794" s="48">
        <v>0</v>
      </c>
      <c r="K794" s="48">
        <v>0</v>
      </c>
      <c r="L794" s="48">
        <v>0</v>
      </c>
      <c r="M794" s="188">
        <v>0</v>
      </c>
      <c r="N794" s="188">
        <v>0</v>
      </c>
      <c r="O794" s="188"/>
    </row>
    <row r="795" spans="1:15" ht="132.75" customHeight="1">
      <c r="A795" s="212"/>
      <c r="B795" s="219"/>
      <c r="C795" s="220"/>
      <c r="D795" s="221"/>
      <c r="E795" s="215"/>
      <c r="F795" s="188">
        <v>2014</v>
      </c>
      <c r="G795" s="10">
        <f t="shared" si="293"/>
        <v>2200.8000000000002</v>
      </c>
      <c r="H795" s="7">
        <f t="shared" si="293"/>
        <v>2200.8000000000002</v>
      </c>
      <c r="I795" s="48">
        <v>1980.7</v>
      </c>
      <c r="J795" s="48">
        <v>1980.7</v>
      </c>
      <c r="K795" s="48">
        <v>220.1</v>
      </c>
      <c r="L795" s="48">
        <v>220.1</v>
      </c>
      <c r="M795" s="188">
        <v>0</v>
      </c>
      <c r="N795" s="188">
        <v>0</v>
      </c>
      <c r="O795" s="189" t="s">
        <v>534</v>
      </c>
    </row>
    <row r="796" spans="1:15" ht="108" customHeight="1">
      <c r="A796" s="197"/>
      <c r="B796" s="208" t="s">
        <v>589</v>
      </c>
      <c r="C796" s="213"/>
      <c r="D796" s="214"/>
      <c r="E796" s="197"/>
      <c r="F796" s="188">
        <v>2015</v>
      </c>
      <c r="G796" s="10">
        <f t="shared" si="293"/>
        <v>2539</v>
      </c>
      <c r="H796" s="7">
        <f t="shared" si="293"/>
        <v>2539</v>
      </c>
      <c r="I796" s="48">
        <v>2316</v>
      </c>
      <c r="J796" s="48">
        <v>2316</v>
      </c>
      <c r="K796" s="48">
        <v>223</v>
      </c>
      <c r="L796" s="48">
        <v>223</v>
      </c>
      <c r="M796" s="188">
        <v>0</v>
      </c>
      <c r="N796" s="188">
        <v>0</v>
      </c>
      <c r="O796" s="189" t="s">
        <v>534</v>
      </c>
    </row>
    <row r="797" spans="1:15" ht="109.5" customHeight="1">
      <c r="A797" s="180"/>
      <c r="B797" s="208" t="s">
        <v>712</v>
      </c>
      <c r="C797" s="213"/>
      <c r="D797" s="214"/>
      <c r="E797" s="180"/>
      <c r="F797" s="188">
        <v>2016</v>
      </c>
      <c r="G797" s="10">
        <f t="shared" si="293"/>
        <v>969.5</v>
      </c>
      <c r="H797" s="7">
        <f t="shared" si="293"/>
        <v>0</v>
      </c>
      <c r="I797" s="48">
        <v>0</v>
      </c>
      <c r="J797" s="48">
        <v>0</v>
      </c>
      <c r="K797" s="48">
        <v>969.5</v>
      </c>
      <c r="L797" s="48">
        <v>0</v>
      </c>
      <c r="M797" s="188"/>
      <c r="N797" s="188"/>
      <c r="O797" s="189" t="s">
        <v>756</v>
      </c>
    </row>
    <row r="798" spans="1:15">
      <c r="A798" s="211" t="s">
        <v>433</v>
      </c>
      <c r="B798" s="208" t="s">
        <v>434</v>
      </c>
      <c r="C798" s="213"/>
      <c r="D798" s="214"/>
      <c r="E798" s="195" t="s">
        <v>175</v>
      </c>
      <c r="F798" s="188" t="s">
        <v>323</v>
      </c>
      <c r="G798" s="48">
        <f>SUM(G799:G802)</f>
        <v>5774.4</v>
      </c>
      <c r="H798" s="48">
        <f t="shared" ref="H798:N798" si="298">SUM(H799:H802)</f>
        <v>2956.2</v>
      </c>
      <c r="I798" s="48">
        <f t="shared" si="298"/>
        <v>5284.2999999999993</v>
      </c>
      <c r="J798" s="48">
        <f t="shared" si="298"/>
        <v>2756.1</v>
      </c>
      <c r="K798" s="48">
        <f t="shared" si="298"/>
        <v>490.1</v>
      </c>
      <c r="L798" s="48">
        <f t="shared" si="298"/>
        <v>200.1</v>
      </c>
      <c r="M798" s="48">
        <f t="shared" si="298"/>
        <v>0</v>
      </c>
      <c r="N798" s="48">
        <f t="shared" si="298"/>
        <v>0</v>
      </c>
      <c r="O798" s="188"/>
    </row>
    <row r="799" spans="1:15">
      <c r="A799" s="212"/>
      <c r="B799" s="219"/>
      <c r="C799" s="220"/>
      <c r="D799" s="221"/>
      <c r="E799" s="215"/>
      <c r="F799" s="188">
        <v>2013</v>
      </c>
      <c r="G799" s="10">
        <f t="shared" si="293"/>
        <v>0</v>
      </c>
      <c r="H799" s="7">
        <f t="shared" si="293"/>
        <v>0</v>
      </c>
      <c r="I799" s="188">
        <v>0</v>
      </c>
      <c r="J799" s="48">
        <v>0</v>
      </c>
      <c r="K799" s="48">
        <v>0</v>
      </c>
      <c r="L799" s="48">
        <v>0</v>
      </c>
      <c r="M799" s="188">
        <v>0</v>
      </c>
      <c r="N799" s="188">
        <v>0</v>
      </c>
      <c r="O799" s="188"/>
    </row>
    <row r="800" spans="1:15" ht="126" customHeight="1">
      <c r="A800" s="212"/>
      <c r="B800" s="219"/>
      <c r="C800" s="220"/>
      <c r="D800" s="221"/>
      <c r="E800" s="215"/>
      <c r="F800" s="188">
        <v>2014</v>
      </c>
      <c r="G800" s="10">
        <f t="shared" si="293"/>
        <v>879.2</v>
      </c>
      <c r="H800" s="7">
        <f t="shared" si="293"/>
        <v>879.2</v>
      </c>
      <c r="I800" s="48">
        <v>791.1</v>
      </c>
      <c r="J800" s="48">
        <v>791.1</v>
      </c>
      <c r="K800" s="48">
        <v>88.1</v>
      </c>
      <c r="L800" s="48">
        <v>88.1</v>
      </c>
      <c r="M800" s="188">
        <v>0</v>
      </c>
      <c r="N800" s="188">
        <v>0</v>
      </c>
      <c r="O800" s="189" t="s">
        <v>534</v>
      </c>
    </row>
    <row r="801" spans="1:15" ht="171.75" customHeight="1">
      <c r="A801" s="197"/>
      <c r="B801" s="208" t="s">
        <v>590</v>
      </c>
      <c r="C801" s="213"/>
      <c r="D801" s="214"/>
      <c r="E801" s="197"/>
      <c r="F801" s="188">
        <v>2015</v>
      </c>
      <c r="G801" s="10">
        <f t="shared" si="293"/>
        <v>2077</v>
      </c>
      <c r="H801" s="7">
        <f t="shared" si="293"/>
        <v>2077</v>
      </c>
      <c r="I801" s="48">
        <v>1965</v>
      </c>
      <c r="J801" s="48">
        <v>1965</v>
      </c>
      <c r="K801" s="48">
        <v>112</v>
      </c>
      <c r="L801" s="48">
        <v>112</v>
      </c>
      <c r="M801" s="188">
        <v>0</v>
      </c>
      <c r="N801" s="188"/>
      <c r="O801" s="189" t="s">
        <v>534</v>
      </c>
    </row>
    <row r="802" spans="1:15" ht="180.75" customHeight="1">
      <c r="A802" s="180"/>
      <c r="B802" s="208" t="s">
        <v>713</v>
      </c>
      <c r="C802" s="213"/>
      <c r="D802" s="214"/>
      <c r="E802" s="188"/>
      <c r="F802" s="10">
        <v>2016</v>
      </c>
      <c r="G802" s="7">
        <f t="shared" si="293"/>
        <v>2818.2</v>
      </c>
      <c r="H802" s="48">
        <f t="shared" si="293"/>
        <v>0</v>
      </c>
      <c r="I802" s="48">
        <v>2528.1999999999998</v>
      </c>
      <c r="J802" s="48">
        <v>0</v>
      </c>
      <c r="K802" s="48">
        <v>290</v>
      </c>
      <c r="L802" s="188">
        <v>0</v>
      </c>
      <c r="M802" s="188">
        <v>0</v>
      </c>
      <c r="N802" s="189">
        <v>0</v>
      </c>
      <c r="O802" s="189" t="s">
        <v>757</v>
      </c>
    </row>
    <row r="803" spans="1:15">
      <c r="A803" s="211" t="s">
        <v>435</v>
      </c>
      <c r="B803" s="254" t="s">
        <v>438</v>
      </c>
      <c r="C803" s="254"/>
      <c r="D803" s="254"/>
      <c r="E803" s="195" t="s">
        <v>62</v>
      </c>
      <c r="F803" s="188" t="s">
        <v>323</v>
      </c>
      <c r="G803" s="48">
        <f>SUM(G804:G807)</f>
        <v>4804.7</v>
      </c>
      <c r="H803" s="48">
        <f t="shared" ref="H803:N803" si="299">SUM(H804:H807)</f>
        <v>3127.2</v>
      </c>
      <c r="I803" s="48">
        <f t="shared" si="299"/>
        <v>2874.1</v>
      </c>
      <c r="J803" s="48">
        <f t="shared" si="299"/>
        <v>2874.1</v>
      </c>
      <c r="K803" s="48">
        <f t="shared" si="299"/>
        <v>1930.6</v>
      </c>
      <c r="L803" s="48">
        <f t="shared" si="299"/>
        <v>253.1</v>
      </c>
      <c r="M803" s="48">
        <f t="shared" si="299"/>
        <v>0</v>
      </c>
      <c r="N803" s="48">
        <f t="shared" si="299"/>
        <v>0</v>
      </c>
      <c r="O803" s="188"/>
    </row>
    <row r="804" spans="1:15">
      <c r="A804" s="212"/>
      <c r="B804" s="254"/>
      <c r="C804" s="254"/>
      <c r="D804" s="254"/>
      <c r="E804" s="215"/>
      <c r="F804" s="188">
        <v>2013</v>
      </c>
      <c r="G804" s="10">
        <f t="shared" si="293"/>
        <v>0</v>
      </c>
      <c r="H804" s="7">
        <f t="shared" si="293"/>
        <v>0</v>
      </c>
      <c r="I804" s="188">
        <v>0</v>
      </c>
      <c r="J804" s="48">
        <v>0</v>
      </c>
      <c r="K804" s="48">
        <v>0</v>
      </c>
      <c r="L804" s="48">
        <v>0</v>
      </c>
      <c r="M804" s="188">
        <v>0</v>
      </c>
      <c r="N804" s="188">
        <v>0</v>
      </c>
      <c r="O804" s="188"/>
    </row>
    <row r="805" spans="1:15" ht="44.25" customHeight="1">
      <c r="A805" s="212"/>
      <c r="B805" s="254"/>
      <c r="C805" s="254"/>
      <c r="D805" s="254"/>
      <c r="E805" s="215"/>
      <c r="F805" s="188">
        <v>2014</v>
      </c>
      <c r="G805" s="10">
        <f t="shared" si="293"/>
        <v>973.2</v>
      </c>
      <c r="H805" s="7">
        <f t="shared" si="293"/>
        <v>973.2</v>
      </c>
      <c r="I805" s="48">
        <v>874.1</v>
      </c>
      <c r="J805" s="48">
        <v>874.1</v>
      </c>
      <c r="K805" s="48">
        <v>99.1</v>
      </c>
      <c r="L805" s="48">
        <v>99.1</v>
      </c>
      <c r="M805" s="188">
        <v>0</v>
      </c>
      <c r="N805" s="188">
        <v>0</v>
      </c>
      <c r="O805" s="189" t="s">
        <v>534</v>
      </c>
    </row>
    <row r="806" spans="1:15" ht="67.5" customHeight="1">
      <c r="A806" s="197"/>
      <c r="B806" s="208" t="s">
        <v>646</v>
      </c>
      <c r="C806" s="213"/>
      <c r="D806" s="214"/>
      <c r="E806" s="197"/>
      <c r="F806" s="188">
        <v>2015</v>
      </c>
      <c r="G806" s="10">
        <f t="shared" si="293"/>
        <v>2154</v>
      </c>
      <c r="H806" s="7">
        <f t="shared" si="293"/>
        <v>2154</v>
      </c>
      <c r="I806" s="48">
        <v>2000</v>
      </c>
      <c r="J806" s="48">
        <v>2000</v>
      </c>
      <c r="K806" s="188">
        <v>154</v>
      </c>
      <c r="L806" s="188">
        <v>154</v>
      </c>
      <c r="M806" s="188">
        <v>0</v>
      </c>
      <c r="N806" s="188"/>
      <c r="O806" s="189" t="s">
        <v>534</v>
      </c>
    </row>
    <row r="807" spans="1:15" ht="87.75" customHeight="1">
      <c r="A807" s="180"/>
      <c r="B807" s="208" t="s">
        <v>714</v>
      </c>
      <c r="C807" s="213"/>
      <c r="D807" s="214"/>
      <c r="E807" s="180"/>
      <c r="F807" s="188">
        <v>2016</v>
      </c>
      <c r="G807" s="10">
        <f t="shared" si="293"/>
        <v>1677.5</v>
      </c>
      <c r="H807" s="7">
        <f t="shared" si="293"/>
        <v>0</v>
      </c>
      <c r="I807" s="48">
        <v>0</v>
      </c>
      <c r="J807" s="48">
        <v>0</v>
      </c>
      <c r="K807" s="23">
        <v>1677.5</v>
      </c>
      <c r="L807" s="188">
        <v>0</v>
      </c>
      <c r="M807" s="188"/>
      <c r="N807" s="188"/>
      <c r="O807" s="189" t="s">
        <v>758</v>
      </c>
    </row>
    <row r="808" spans="1:15">
      <c r="A808" s="211" t="s">
        <v>436</v>
      </c>
      <c r="B808" s="254" t="s">
        <v>439</v>
      </c>
      <c r="C808" s="254"/>
      <c r="D808" s="254"/>
      <c r="E808" s="195" t="s">
        <v>314</v>
      </c>
      <c r="F808" s="188" t="s">
        <v>323</v>
      </c>
      <c r="G808" s="48">
        <f>SUM(G809:G812)</f>
        <v>5763.7</v>
      </c>
      <c r="H808" s="48">
        <f t="shared" ref="H808:N808" si="300">SUM(H809:H812)</f>
        <v>4362.8999999999996</v>
      </c>
      <c r="I808" s="48">
        <f t="shared" si="300"/>
        <v>4666.8</v>
      </c>
      <c r="J808" s="48">
        <f t="shared" si="300"/>
        <v>3495.9</v>
      </c>
      <c r="K808" s="48">
        <f t="shared" si="300"/>
        <v>1096.9000000000001</v>
      </c>
      <c r="L808" s="48">
        <f t="shared" si="300"/>
        <v>867</v>
      </c>
      <c r="M808" s="48">
        <f t="shared" si="300"/>
        <v>0</v>
      </c>
      <c r="N808" s="48">
        <f t="shared" si="300"/>
        <v>0</v>
      </c>
      <c r="O808" s="188"/>
    </row>
    <row r="809" spans="1:15">
      <c r="A809" s="212"/>
      <c r="B809" s="254"/>
      <c r="C809" s="254"/>
      <c r="D809" s="254"/>
      <c r="E809" s="215"/>
      <c r="F809" s="188">
        <v>2013</v>
      </c>
      <c r="G809" s="10">
        <f t="shared" si="293"/>
        <v>0</v>
      </c>
      <c r="H809" s="7">
        <f t="shared" si="293"/>
        <v>0</v>
      </c>
      <c r="I809" s="188">
        <v>0</v>
      </c>
      <c r="J809" s="48">
        <v>0</v>
      </c>
      <c r="K809" s="48">
        <v>0</v>
      </c>
      <c r="L809" s="48">
        <v>0</v>
      </c>
      <c r="M809" s="188">
        <v>0</v>
      </c>
      <c r="N809" s="188">
        <v>0</v>
      </c>
      <c r="O809" s="188"/>
    </row>
    <row r="810" spans="1:15" ht="47.25" customHeight="1">
      <c r="A810" s="212"/>
      <c r="B810" s="254"/>
      <c r="C810" s="254"/>
      <c r="D810" s="254"/>
      <c r="E810" s="215"/>
      <c r="F810" s="188">
        <v>2014</v>
      </c>
      <c r="G810" s="10">
        <f t="shared" si="293"/>
        <v>2424.9</v>
      </c>
      <c r="H810" s="7">
        <f t="shared" si="293"/>
        <v>2424.9</v>
      </c>
      <c r="I810" s="48">
        <v>1939.9</v>
      </c>
      <c r="J810" s="48">
        <v>1939.9</v>
      </c>
      <c r="K810" s="48">
        <v>485</v>
      </c>
      <c r="L810" s="48">
        <v>485</v>
      </c>
      <c r="M810" s="188">
        <v>0</v>
      </c>
      <c r="N810" s="188">
        <v>0</v>
      </c>
      <c r="O810" s="189" t="s">
        <v>534</v>
      </c>
    </row>
    <row r="811" spans="1:15" ht="135.75" customHeight="1">
      <c r="A811" s="197"/>
      <c r="B811" s="208" t="s">
        <v>591</v>
      </c>
      <c r="C811" s="213"/>
      <c r="D811" s="214"/>
      <c r="E811" s="197"/>
      <c r="F811" s="188">
        <v>2015</v>
      </c>
      <c r="G811" s="48">
        <f t="shared" si="293"/>
        <v>2500</v>
      </c>
      <c r="H811" s="7">
        <f t="shared" si="293"/>
        <v>1938</v>
      </c>
      <c r="I811" s="48">
        <v>2000</v>
      </c>
      <c r="J811" s="48">
        <v>1556</v>
      </c>
      <c r="K811" s="48">
        <v>500</v>
      </c>
      <c r="L811" s="48">
        <v>382</v>
      </c>
      <c r="M811" s="188">
        <v>0</v>
      </c>
      <c r="N811" s="188">
        <v>0</v>
      </c>
      <c r="O811" s="189" t="s">
        <v>592</v>
      </c>
    </row>
    <row r="812" spans="1:15" ht="180" customHeight="1">
      <c r="A812" s="180"/>
      <c r="B812" s="208" t="s">
        <v>715</v>
      </c>
      <c r="C812" s="213"/>
      <c r="D812" s="214"/>
      <c r="E812" s="180"/>
      <c r="F812" s="188">
        <v>2016</v>
      </c>
      <c r="G812" s="48">
        <f t="shared" si="293"/>
        <v>838.8</v>
      </c>
      <c r="H812" s="7">
        <f t="shared" si="293"/>
        <v>0</v>
      </c>
      <c r="I812" s="48">
        <v>726.9</v>
      </c>
      <c r="J812" s="48">
        <v>0</v>
      </c>
      <c r="K812" s="48">
        <v>111.9</v>
      </c>
      <c r="L812" s="48">
        <v>0</v>
      </c>
      <c r="M812" s="188">
        <v>0</v>
      </c>
      <c r="N812" s="188">
        <v>0</v>
      </c>
      <c r="O812" s="189" t="s">
        <v>759</v>
      </c>
    </row>
    <row r="813" spans="1:15" ht="24" customHeight="1">
      <c r="A813" s="211" t="s">
        <v>437</v>
      </c>
      <c r="B813" s="254" t="s">
        <v>440</v>
      </c>
      <c r="C813" s="254"/>
      <c r="D813" s="254"/>
      <c r="E813" s="195" t="s">
        <v>60</v>
      </c>
      <c r="F813" s="188" t="s">
        <v>323</v>
      </c>
      <c r="G813" s="48">
        <f>SUM(G814:G817)</f>
        <v>6190.2000000000007</v>
      </c>
      <c r="H813" s="48">
        <f t="shared" ref="H813:N813" si="301">SUM(H814:H817)</f>
        <v>3835.6000000000004</v>
      </c>
      <c r="I813" s="48">
        <f t="shared" si="301"/>
        <v>3132.2</v>
      </c>
      <c r="J813" s="48">
        <f t="shared" si="301"/>
        <v>3132.2</v>
      </c>
      <c r="K813" s="48">
        <f t="shared" si="301"/>
        <v>3058</v>
      </c>
      <c r="L813" s="48">
        <f t="shared" si="301"/>
        <v>703.4</v>
      </c>
      <c r="M813" s="48">
        <f t="shared" si="301"/>
        <v>0</v>
      </c>
      <c r="N813" s="48">
        <f t="shared" si="301"/>
        <v>0</v>
      </c>
      <c r="O813" s="188"/>
    </row>
    <row r="814" spans="1:15" ht="24.75" customHeight="1">
      <c r="A814" s="212"/>
      <c r="B814" s="254"/>
      <c r="C814" s="254"/>
      <c r="D814" s="254"/>
      <c r="E814" s="196"/>
      <c r="F814" s="188">
        <v>2013</v>
      </c>
      <c r="G814" s="10">
        <f t="shared" si="293"/>
        <v>0</v>
      </c>
      <c r="H814" s="7">
        <f t="shared" si="293"/>
        <v>0</v>
      </c>
      <c r="I814" s="188">
        <v>0</v>
      </c>
      <c r="J814" s="48">
        <v>0</v>
      </c>
      <c r="K814" s="48">
        <v>0</v>
      </c>
      <c r="L814" s="48">
        <v>0</v>
      </c>
      <c r="M814" s="188">
        <v>0</v>
      </c>
      <c r="N814" s="188">
        <v>0</v>
      </c>
      <c r="O814" s="188"/>
    </row>
    <row r="815" spans="1:15" ht="96" customHeight="1">
      <c r="A815" s="212"/>
      <c r="B815" s="254"/>
      <c r="C815" s="254"/>
      <c r="D815" s="254"/>
      <c r="E815" s="196"/>
      <c r="F815" s="188">
        <v>2014</v>
      </c>
      <c r="G815" s="10">
        <f t="shared" si="293"/>
        <v>1633.6000000000001</v>
      </c>
      <c r="H815" s="7">
        <f t="shared" si="293"/>
        <v>1633.6000000000001</v>
      </c>
      <c r="I815" s="48">
        <v>1470.2</v>
      </c>
      <c r="J815" s="48">
        <v>1470.2</v>
      </c>
      <c r="K815" s="48">
        <v>163.4</v>
      </c>
      <c r="L815" s="48">
        <v>163.4</v>
      </c>
      <c r="M815" s="188">
        <v>0</v>
      </c>
      <c r="N815" s="188">
        <v>0</v>
      </c>
      <c r="O815" s="189" t="s">
        <v>534</v>
      </c>
    </row>
    <row r="816" spans="1:15" ht="111.75" customHeight="1">
      <c r="A816" s="197"/>
      <c r="B816" s="208" t="s">
        <v>593</v>
      </c>
      <c r="C816" s="213"/>
      <c r="D816" s="214"/>
      <c r="E816" s="196"/>
      <c r="F816" s="188">
        <v>2015</v>
      </c>
      <c r="G816" s="10">
        <f t="shared" si="293"/>
        <v>2202</v>
      </c>
      <c r="H816" s="7">
        <f t="shared" si="293"/>
        <v>2202</v>
      </c>
      <c r="I816" s="48">
        <v>1662</v>
      </c>
      <c r="J816" s="48">
        <v>1662</v>
      </c>
      <c r="K816" s="48">
        <v>540</v>
      </c>
      <c r="L816" s="48">
        <v>540</v>
      </c>
      <c r="M816" s="188">
        <v>0</v>
      </c>
      <c r="N816" s="188">
        <v>0</v>
      </c>
      <c r="O816" s="189" t="s">
        <v>534</v>
      </c>
    </row>
    <row r="817" spans="1:15" ht="147" customHeight="1">
      <c r="A817" s="180"/>
      <c r="B817" s="208" t="s">
        <v>716</v>
      </c>
      <c r="C817" s="213"/>
      <c r="D817" s="214"/>
      <c r="E817" s="179"/>
      <c r="F817" s="188">
        <v>2016</v>
      </c>
      <c r="G817" s="10">
        <f t="shared" si="293"/>
        <v>2354.6</v>
      </c>
      <c r="H817" s="7">
        <f t="shared" si="293"/>
        <v>0</v>
      </c>
      <c r="I817" s="48">
        <v>0</v>
      </c>
      <c r="J817" s="48">
        <v>0</v>
      </c>
      <c r="K817" s="48">
        <v>2354.6</v>
      </c>
      <c r="L817" s="48">
        <v>0</v>
      </c>
      <c r="M817" s="188">
        <v>0</v>
      </c>
      <c r="N817" s="188">
        <v>0</v>
      </c>
      <c r="O817" s="189" t="s">
        <v>754</v>
      </c>
    </row>
    <row r="818" spans="1:15" ht="28.5" customHeight="1">
      <c r="A818" s="183" t="s">
        <v>594</v>
      </c>
      <c r="B818" s="208" t="s">
        <v>649</v>
      </c>
      <c r="C818" s="209"/>
      <c r="D818" s="210"/>
      <c r="E818" s="195" t="s">
        <v>58</v>
      </c>
      <c r="F818" s="188" t="s">
        <v>323</v>
      </c>
      <c r="G818" s="48">
        <f>SUM(G819:G822)</f>
        <v>12490.6</v>
      </c>
      <c r="H818" s="48">
        <f t="shared" ref="H818:N818" si="302">SUM(H819:H822)</f>
        <v>8601</v>
      </c>
      <c r="I818" s="48">
        <f t="shared" si="302"/>
        <v>7049</v>
      </c>
      <c r="J818" s="48">
        <f t="shared" si="302"/>
        <v>5661</v>
      </c>
      <c r="K818" s="48">
        <f t="shared" si="302"/>
        <v>5441.6</v>
      </c>
      <c r="L818" s="48">
        <f t="shared" si="302"/>
        <v>2940</v>
      </c>
      <c r="M818" s="48">
        <f t="shared" si="302"/>
        <v>0</v>
      </c>
      <c r="N818" s="48">
        <f t="shared" si="302"/>
        <v>0</v>
      </c>
      <c r="O818" s="189"/>
    </row>
    <row r="819" spans="1:15" ht="27.75" customHeight="1">
      <c r="A819" s="212"/>
      <c r="B819" s="222"/>
      <c r="C819" s="223"/>
      <c r="D819" s="224"/>
      <c r="E819" s="197"/>
      <c r="F819" s="188">
        <v>2013</v>
      </c>
      <c r="G819" s="10">
        <f t="shared" ref="G819:H819" si="303">I819+K819+M819</f>
        <v>0</v>
      </c>
      <c r="H819" s="7">
        <f t="shared" si="303"/>
        <v>0</v>
      </c>
      <c r="I819" s="188">
        <v>0</v>
      </c>
      <c r="J819" s="48">
        <v>0</v>
      </c>
      <c r="K819" s="48">
        <v>0</v>
      </c>
      <c r="L819" s="48">
        <v>0</v>
      </c>
      <c r="M819" s="188">
        <v>0</v>
      </c>
      <c r="N819" s="188">
        <v>0</v>
      </c>
      <c r="O819" s="189"/>
    </row>
    <row r="820" spans="1:15" ht="83.25" customHeight="1">
      <c r="A820" s="197"/>
      <c r="B820" s="249"/>
      <c r="C820" s="250"/>
      <c r="D820" s="251"/>
      <c r="E820" s="197"/>
      <c r="F820" s="188">
        <v>2014</v>
      </c>
      <c r="G820" s="10">
        <f t="shared" ref="G820" si="304">I820+K820+M820</f>
        <v>4738</v>
      </c>
      <c r="H820" s="7">
        <f t="shared" ref="H820" si="305">J820+L820+N820</f>
        <v>3665</v>
      </c>
      <c r="I820" s="188">
        <v>3000</v>
      </c>
      <c r="J820" s="48">
        <v>1938</v>
      </c>
      <c r="K820" s="48">
        <v>1738</v>
      </c>
      <c r="L820" s="48">
        <v>1727</v>
      </c>
      <c r="M820" s="188">
        <v>0</v>
      </c>
      <c r="N820" s="188">
        <v>0</v>
      </c>
      <c r="O820" s="189" t="s">
        <v>534</v>
      </c>
    </row>
    <row r="821" spans="1:15" ht="114.75" customHeight="1">
      <c r="A821" s="197"/>
      <c r="B821" s="208" t="s">
        <v>650</v>
      </c>
      <c r="C821" s="209"/>
      <c r="D821" s="210"/>
      <c r="E821" s="197"/>
      <c r="F821" s="188">
        <v>2015</v>
      </c>
      <c r="G821" s="10">
        <f t="shared" si="293"/>
        <v>5475</v>
      </c>
      <c r="H821" s="7">
        <f t="shared" si="293"/>
        <v>4936</v>
      </c>
      <c r="I821" s="48">
        <v>4049</v>
      </c>
      <c r="J821" s="48">
        <v>3723</v>
      </c>
      <c r="K821" s="48">
        <v>1426</v>
      </c>
      <c r="L821" s="48">
        <v>1213</v>
      </c>
      <c r="M821" s="188">
        <v>0</v>
      </c>
      <c r="N821" s="188">
        <v>0</v>
      </c>
      <c r="O821" s="189" t="s">
        <v>534</v>
      </c>
    </row>
    <row r="822" spans="1:15" ht="166.5" customHeight="1">
      <c r="A822" s="180"/>
      <c r="B822" s="208"/>
      <c r="C822" s="209"/>
      <c r="D822" s="210"/>
      <c r="E822" s="180"/>
      <c r="F822" s="188">
        <v>2016</v>
      </c>
      <c r="G822" s="10">
        <f t="shared" si="293"/>
        <v>2277.6</v>
      </c>
      <c r="H822" s="7">
        <f t="shared" si="293"/>
        <v>0</v>
      </c>
      <c r="I822" s="48">
        <v>0</v>
      </c>
      <c r="J822" s="48">
        <v>0</v>
      </c>
      <c r="K822" s="48">
        <v>2277.6</v>
      </c>
      <c r="L822" s="48">
        <v>0</v>
      </c>
      <c r="M822" s="188">
        <v>0</v>
      </c>
      <c r="N822" s="188">
        <v>0</v>
      </c>
      <c r="O822" s="189" t="s">
        <v>760</v>
      </c>
    </row>
    <row r="823" spans="1:15" ht="18.75" customHeight="1">
      <c r="A823" s="211" t="s">
        <v>648</v>
      </c>
      <c r="B823" s="208" t="s">
        <v>652</v>
      </c>
      <c r="C823" s="209"/>
      <c r="D823" s="210"/>
      <c r="E823" s="195" t="s">
        <v>61</v>
      </c>
      <c r="F823" s="188" t="s">
        <v>323</v>
      </c>
      <c r="G823" s="48">
        <f>SUM(G824:G827)</f>
        <v>5047.3999999999996</v>
      </c>
      <c r="H823" s="48">
        <f t="shared" ref="H823:N823" si="306">SUM(H824:H827)</f>
        <v>3647</v>
      </c>
      <c r="I823" s="48">
        <f t="shared" si="306"/>
        <v>2666</v>
      </c>
      <c r="J823" s="48">
        <f t="shared" si="306"/>
        <v>2666</v>
      </c>
      <c r="K823" s="48">
        <f t="shared" si="306"/>
        <v>2381.4</v>
      </c>
      <c r="L823" s="48">
        <f t="shared" si="306"/>
        <v>981</v>
      </c>
      <c r="M823" s="48">
        <f t="shared" si="306"/>
        <v>0</v>
      </c>
      <c r="N823" s="48">
        <f t="shared" si="306"/>
        <v>0</v>
      </c>
      <c r="O823" s="191"/>
    </row>
    <row r="824" spans="1:15">
      <c r="A824" s="212"/>
      <c r="B824" s="222"/>
      <c r="C824" s="223"/>
      <c r="D824" s="224"/>
      <c r="E824" s="197"/>
      <c r="F824" s="188">
        <v>2013</v>
      </c>
      <c r="G824" s="10">
        <f t="shared" ref="G824:H824" si="307">I824+K824+M824</f>
        <v>0</v>
      </c>
      <c r="H824" s="7">
        <f t="shared" si="307"/>
        <v>0</v>
      </c>
      <c r="I824" s="48">
        <v>0</v>
      </c>
      <c r="J824" s="48">
        <v>0</v>
      </c>
      <c r="K824" s="48">
        <v>0</v>
      </c>
      <c r="L824" s="48">
        <v>0</v>
      </c>
      <c r="M824" s="188">
        <v>0</v>
      </c>
      <c r="N824" s="188">
        <v>0</v>
      </c>
      <c r="O824" s="189"/>
    </row>
    <row r="825" spans="1:15" ht="90.75" customHeight="1">
      <c r="A825" s="212"/>
      <c r="B825" s="249"/>
      <c r="C825" s="250"/>
      <c r="D825" s="251"/>
      <c r="E825" s="197"/>
      <c r="F825" s="188">
        <v>2014</v>
      </c>
      <c r="G825" s="10">
        <f t="shared" ref="G825:H827" si="308">I825+K825+M825</f>
        <v>1445</v>
      </c>
      <c r="H825" s="7">
        <f t="shared" si="308"/>
        <v>1445</v>
      </c>
      <c r="I825" s="48">
        <v>1200</v>
      </c>
      <c r="J825" s="48">
        <v>1200</v>
      </c>
      <c r="K825" s="48">
        <v>245</v>
      </c>
      <c r="L825" s="48">
        <v>245</v>
      </c>
      <c r="M825" s="188">
        <v>0</v>
      </c>
      <c r="N825" s="188">
        <v>0</v>
      </c>
      <c r="O825" s="189" t="s">
        <v>534</v>
      </c>
    </row>
    <row r="826" spans="1:15" ht="116.25" customHeight="1">
      <c r="A826" s="212"/>
      <c r="B826" s="208" t="s">
        <v>651</v>
      </c>
      <c r="C826" s="209"/>
      <c r="D826" s="210"/>
      <c r="E826" s="197"/>
      <c r="F826" s="188">
        <v>2015</v>
      </c>
      <c r="G826" s="10">
        <f t="shared" si="308"/>
        <v>2202</v>
      </c>
      <c r="H826" s="7">
        <f t="shared" si="308"/>
        <v>2202</v>
      </c>
      <c r="I826" s="48">
        <v>1466</v>
      </c>
      <c r="J826" s="48">
        <v>1466</v>
      </c>
      <c r="K826" s="48">
        <v>736</v>
      </c>
      <c r="L826" s="48">
        <v>736</v>
      </c>
      <c r="M826" s="188">
        <v>0</v>
      </c>
      <c r="N826" s="188">
        <v>0</v>
      </c>
      <c r="O826" s="189" t="s">
        <v>534</v>
      </c>
    </row>
    <row r="827" spans="1:15" ht="165.75" customHeight="1">
      <c r="A827" s="184"/>
      <c r="B827" s="208"/>
      <c r="C827" s="209"/>
      <c r="D827" s="210"/>
      <c r="E827" s="180"/>
      <c r="F827" s="188">
        <v>2016</v>
      </c>
      <c r="G827" s="10">
        <f t="shared" si="308"/>
        <v>1400.4</v>
      </c>
      <c r="H827" s="7">
        <f t="shared" si="308"/>
        <v>0</v>
      </c>
      <c r="I827" s="48">
        <v>0</v>
      </c>
      <c r="J827" s="48">
        <v>0</v>
      </c>
      <c r="K827" s="48">
        <v>1400.4</v>
      </c>
      <c r="L827" s="48">
        <v>0</v>
      </c>
      <c r="M827" s="188"/>
      <c r="N827" s="188"/>
      <c r="O827" s="189" t="s">
        <v>761</v>
      </c>
    </row>
    <row r="828" spans="1:15">
      <c r="A828" s="231" t="s">
        <v>457</v>
      </c>
      <c r="B828" s="233" t="s">
        <v>441</v>
      </c>
      <c r="C828" s="234"/>
      <c r="D828" s="235"/>
      <c r="E828" s="253"/>
      <c r="F828" s="185" t="s">
        <v>323</v>
      </c>
      <c r="G828" s="3">
        <f>SUM(G829:G831)</f>
        <v>259340</v>
      </c>
      <c r="H828" s="3">
        <f t="shared" ref="H828:N828" si="309">SUM(H829:H831)</f>
        <v>125607.5</v>
      </c>
      <c r="I828" s="3">
        <f t="shared" si="309"/>
        <v>77593</v>
      </c>
      <c r="J828" s="3">
        <f t="shared" si="309"/>
        <v>83434.399999999994</v>
      </c>
      <c r="K828" s="3">
        <f t="shared" si="309"/>
        <v>181747</v>
      </c>
      <c r="L828" s="3">
        <f t="shared" si="309"/>
        <v>42173.1</v>
      </c>
      <c r="M828" s="3">
        <f t="shared" si="309"/>
        <v>0</v>
      </c>
      <c r="N828" s="3">
        <f t="shared" si="309"/>
        <v>0</v>
      </c>
      <c r="O828" s="188"/>
    </row>
    <row r="829" spans="1:15">
      <c r="A829" s="232"/>
      <c r="B829" s="236"/>
      <c r="C829" s="237"/>
      <c r="D829" s="238"/>
      <c r="E829" s="215"/>
      <c r="F829" s="185">
        <v>2013</v>
      </c>
      <c r="G829" s="5">
        <f>I829+K829+M829</f>
        <v>91562</v>
      </c>
      <c r="H829" s="5">
        <f>J829+L829+N829</f>
        <v>84683</v>
      </c>
      <c r="I829" s="6">
        <v>77593</v>
      </c>
      <c r="J829" s="6">
        <v>72301</v>
      </c>
      <c r="K829" s="6">
        <v>13969</v>
      </c>
      <c r="L829" s="6">
        <v>12382</v>
      </c>
      <c r="M829" s="6">
        <v>0</v>
      </c>
      <c r="N829" s="6">
        <v>0</v>
      </c>
      <c r="O829" s="188"/>
    </row>
    <row r="830" spans="1:15">
      <c r="A830" s="232"/>
      <c r="B830" s="236"/>
      <c r="C830" s="237"/>
      <c r="D830" s="238"/>
      <c r="E830" s="215"/>
      <c r="F830" s="185">
        <v>2014</v>
      </c>
      <c r="G830" s="3">
        <f t="shared" si="293"/>
        <v>73562</v>
      </c>
      <c r="H830" s="6">
        <f>J830+L830+N830</f>
        <v>34929.5</v>
      </c>
      <c r="I830" s="185">
        <v>0</v>
      </c>
      <c r="J830" s="3">
        <v>6903.4</v>
      </c>
      <c r="K830" s="3">
        <v>73562</v>
      </c>
      <c r="L830" s="3">
        <v>28026.1</v>
      </c>
      <c r="M830" s="185">
        <v>0</v>
      </c>
      <c r="N830" s="185">
        <v>0</v>
      </c>
      <c r="O830" s="188"/>
    </row>
    <row r="831" spans="1:15" ht="27.75" customHeight="1">
      <c r="A831" s="197"/>
      <c r="B831" s="222"/>
      <c r="C831" s="223"/>
      <c r="D831" s="224"/>
      <c r="E831" s="197"/>
      <c r="F831" s="185">
        <v>2015</v>
      </c>
      <c r="G831" s="3">
        <f t="shared" si="293"/>
        <v>94216</v>
      </c>
      <c r="H831" s="6">
        <f>J831+L831+N831</f>
        <v>5995</v>
      </c>
      <c r="I831" s="3">
        <v>0</v>
      </c>
      <c r="J831" s="3">
        <v>4230</v>
      </c>
      <c r="K831" s="3">
        <v>94216</v>
      </c>
      <c r="L831" s="3">
        <v>1765</v>
      </c>
      <c r="M831" s="3">
        <v>0</v>
      </c>
      <c r="N831" s="3">
        <v>0</v>
      </c>
      <c r="O831" s="188"/>
    </row>
    <row r="832" spans="1:15" ht="24" customHeight="1">
      <c r="A832" s="252"/>
      <c r="B832" s="249"/>
      <c r="C832" s="250"/>
      <c r="D832" s="251"/>
      <c r="E832" s="252"/>
      <c r="F832" s="185">
        <v>2016</v>
      </c>
      <c r="G832" s="3">
        <f t="shared" si="293"/>
        <v>63404</v>
      </c>
      <c r="H832" s="6">
        <f>J832+L832+N832</f>
        <v>0</v>
      </c>
      <c r="I832" s="3">
        <v>0</v>
      </c>
      <c r="J832" s="3">
        <v>0</v>
      </c>
      <c r="K832" s="3">
        <v>63404</v>
      </c>
      <c r="L832" s="3">
        <v>0</v>
      </c>
      <c r="M832" s="3">
        <v>0</v>
      </c>
      <c r="N832" s="3">
        <v>0</v>
      </c>
      <c r="O832" s="188"/>
    </row>
    <row r="833" spans="1:15">
      <c r="A833" s="248"/>
      <c r="B833" s="233" t="s">
        <v>125</v>
      </c>
      <c r="C833" s="209"/>
      <c r="D833" s="210"/>
      <c r="E833" s="248"/>
      <c r="F833" s="185" t="s">
        <v>323</v>
      </c>
      <c r="G833" s="3">
        <f>SUM(G834:G836)</f>
        <v>346561.5</v>
      </c>
      <c r="H833" s="3">
        <f t="shared" ref="H833:N833" si="310">SUM(H834:H836)</f>
        <v>211513.60000000001</v>
      </c>
      <c r="I833" s="3">
        <f t="shared" si="310"/>
        <v>151166.1</v>
      </c>
      <c r="J833" s="3">
        <f t="shared" si="310"/>
        <v>154758.5</v>
      </c>
      <c r="K833" s="3">
        <f t="shared" si="310"/>
        <v>196595.4</v>
      </c>
      <c r="L833" s="3">
        <f t="shared" si="310"/>
        <v>56755.1</v>
      </c>
      <c r="M833" s="3">
        <f t="shared" si="310"/>
        <v>0</v>
      </c>
      <c r="N833" s="3">
        <f t="shared" si="310"/>
        <v>0</v>
      </c>
      <c r="O833" s="188"/>
    </row>
    <row r="834" spans="1:15">
      <c r="A834" s="197"/>
      <c r="B834" s="222"/>
      <c r="C834" s="247"/>
      <c r="D834" s="224"/>
      <c r="E834" s="197"/>
      <c r="F834" s="185">
        <v>2013</v>
      </c>
      <c r="G834" s="3">
        <f t="shared" ref="G834:N837" si="311">G739</f>
        <v>91562</v>
      </c>
      <c r="H834" s="3">
        <f t="shared" si="311"/>
        <v>84683</v>
      </c>
      <c r="I834" s="3">
        <f t="shared" si="311"/>
        <v>77593</v>
      </c>
      <c r="J834" s="3">
        <f t="shared" si="311"/>
        <v>72301</v>
      </c>
      <c r="K834" s="3">
        <f t="shared" si="311"/>
        <v>13969</v>
      </c>
      <c r="L834" s="3">
        <f t="shared" si="311"/>
        <v>12382</v>
      </c>
      <c r="M834" s="3">
        <f t="shared" si="311"/>
        <v>0</v>
      </c>
      <c r="N834" s="3">
        <f t="shared" si="311"/>
        <v>0</v>
      </c>
      <c r="O834" s="3"/>
    </row>
    <row r="835" spans="1:15">
      <c r="A835" s="197"/>
      <c r="B835" s="222"/>
      <c r="C835" s="247"/>
      <c r="D835" s="224"/>
      <c r="E835" s="197"/>
      <c r="F835" s="185">
        <v>2014</v>
      </c>
      <c r="G835" s="3">
        <f t="shared" si="311"/>
        <v>114999.5</v>
      </c>
      <c r="H835" s="3">
        <f t="shared" si="311"/>
        <v>75294</v>
      </c>
      <c r="I835" s="3">
        <f t="shared" si="311"/>
        <v>33291.100000000006</v>
      </c>
      <c r="J835" s="3">
        <f t="shared" si="311"/>
        <v>37932.5</v>
      </c>
      <c r="K835" s="3">
        <f t="shared" si="311"/>
        <v>82908.399999999994</v>
      </c>
      <c r="L835" s="3">
        <f t="shared" si="311"/>
        <v>37361.5</v>
      </c>
      <c r="M835" s="3">
        <f t="shared" si="311"/>
        <v>0</v>
      </c>
      <c r="N835" s="3">
        <f t="shared" si="311"/>
        <v>0</v>
      </c>
      <c r="O835" s="3"/>
    </row>
    <row r="836" spans="1:15">
      <c r="A836" s="197"/>
      <c r="B836" s="222"/>
      <c r="C836" s="223"/>
      <c r="D836" s="224"/>
      <c r="E836" s="197"/>
      <c r="F836" s="185">
        <v>2015</v>
      </c>
      <c r="G836" s="3">
        <f t="shared" si="311"/>
        <v>140000</v>
      </c>
      <c r="H836" s="3">
        <f t="shared" si="311"/>
        <v>51536.6</v>
      </c>
      <c r="I836" s="3">
        <f t="shared" si="311"/>
        <v>40282</v>
      </c>
      <c r="J836" s="3">
        <f t="shared" si="311"/>
        <v>44525</v>
      </c>
      <c r="K836" s="3">
        <f t="shared" si="311"/>
        <v>99718</v>
      </c>
      <c r="L836" s="3">
        <f t="shared" si="311"/>
        <v>7011.6</v>
      </c>
      <c r="M836" s="3">
        <f t="shared" si="311"/>
        <v>0</v>
      </c>
      <c r="N836" s="3">
        <f t="shared" si="311"/>
        <v>0</v>
      </c>
      <c r="O836" s="192"/>
    </row>
    <row r="837" spans="1:15">
      <c r="A837" s="252"/>
      <c r="B837" s="249"/>
      <c r="C837" s="250"/>
      <c r="D837" s="251"/>
      <c r="E837" s="252"/>
      <c r="F837" s="185">
        <v>2016</v>
      </c>
      <c r="G837" s="3">
        <f t="shared" si="311"/>
        <v>145000.29999999999</v>
      </c>
      <c r="H837" s="3">
        <f t="shared" si="311"/>
        <v>0</v>
      </c>
      <c r="I837" s="3">
        <f t="shared" si="311"/>
        <v>58415.299999999996</v>
      </c>
      <c r="J837" s="3">
        <f t="shared" si="311"/>
        <v>0</v>
      </c>
      <c r="K837" s="3">
        <f t="shared" si="311"/>
        <v>86585</v>
      </c>
      <c r="L837" s="3">
        <f t="shared" si="311"/>
        <v>0</v>
      </c>
      <c r="M837" s="3">
        <f t="shared" si="311"/>
        <v>0</v>
      </c>
      <c r="N837" s="3">
        <f t="shared" si="311"/>
        <v>0</v>
      </c>
      <c r="O837" s="192"/>
    </row>
    <row r="838" spans="1:15" ht="30.75" customHeight="1">
      <c r="A838" s="241" t="s">
        <v>155</v>
      </c>
      <c r="B838" s="242"/>
      <c r="C838" s="242"/>
      <c r="D838" s="242"/>
      <c r="E838" s="242"/>
      <c r="F838" s="242"/>
      <c r="G838" s="242"/>
      <c r="H838" s="242"/>
      <c r="I838" s="242"/>
      <c r="J838" s="242"/>
      <c r="K838" s="242"/>
      <c r="L838" s="242"/>
      <c r="M838" s="242"/>
      <c r="N838" s="242"/>
      <c r="O838" s="242"/>
    </row>
    <row r="839" spans="1:15">
      <c r="A839" s="231" t="s">
        <v>156</v>
      </c>
      <c r="B839" s="233" t="s">
        <v>157</v>
      </c>
      <c r="C839" s="234"/>
      <c r="D839" s="235"/>
      <c r="E839" s="231" t="s">
        <v>294</v>
      </c>
      <c r="F839" s="81" t="s">
        <v>323</v>
      </c>
      <c r="G839" s="3">
        <f>SUM(G840:G843)</f>
        <v>17407.7</v>
      </c>
      <c r="H839" s="3">
        <f t="shared" ref="H839:N839" si="312">SUM(H840:H843)</f>
        <v>18426.7</v>
      </c>
      <c r="I839" s="3">
        <f t="shared" si="312"/>
        <v>0</v>
      </c>
      <c r="J839" s="3">
        <f t="shared" si="312"/>
        <v>0</v>
      </c>
      <c r="K839" s="3">
        <f t="shared" si="312"/>
        <v>17407.7</v>
      </c>
      <c r="L839" s="3">
        <f t="shared" si="312"/>
        <v>18426.7</v>
      </c>
      <c r="M839" s="3">
        <f t="shared" si="312"/>
        <v>0</v>
      </c>
      <c r="N839" s="3">
        <f t="shared" si="312"/>
        <v>0</v>
      </c>
      <c r="O839" s="3"/>
    </row>
    <row r="840" spans="1:15" ht="166.5" customHeight="1">
      <c r="A840" s="232"/>
      <c r="B840" s="236"/>
      <c r="C840" s="237"/>
      <c r="D840" s="238"/>
      <c r="E840" s="232"/>
      <c r="F840" s="81">
        <v>2013</v>
      </c>
      <c r="G840" s="6">
        <f t="shared" ref="G840:H843" si="313">I840+K840+M840</f>
        <v>2477</v>
      </c>
      <c r="H840" s="6">
        <f t="shared" si="313"/>
        <v>3815</v>
      </c>
      <c r="I840" s="81">
        <v>0</v>
      </c>
      <c r="J840" s="81">
        <v>0</v>
      </c>
      <c r="K840" s="81">
        <v>2477</v>
      </c>
      <c r="L840" s="81">
        <v>3815</v>
      </c>
      <c r="M840" s="81">
        <v>0</v>
      </c>
      <c r="N840" s="81">
        <v>0</v>
      </c>
      <c r="O840" s="32" t="s">
        <v>372</v>
      </c>
    </row>
    <row r="841" spans="1:15" ht="72.75" customHeight="1">
      <c r="A841" s="232"/>
      <c r="B841" s="236"/>
      <c r="C841" s="237"/>
      <c r="D841" s="238"/>
      <c r="E841" s="232"/>
      <c r="F841" s="81">
        <v>2014</v>
      </c>
      <c r="G841" s="6">
        <f t="shared" si="313"/>
        <v>4302.7</v>
      </c>
      <c r="H841" s="6">
        <f t="shared" si="313"/>
        <v>5341.3</v>
      </c>
      <c r="I841" s="81">
        <v>0</v>
      </c>
      <c r="J841" s="81">
        <v>0</v>
      </c>
      <c r="K841" s="36">
        <v>4302.7</v>
      </c>
      <c r="L841" s="36">
        <v>5341.3</v>
      </c>
      <c r="M841" s="81">
        <v>0</v>
      </c>
      <c r="N841" s="81">
        <v>0</v>
      </c>
      <c r="O841" s="32" t="s">
        <v>458</v>
      </c>
    </row>
    <row r="842" spans="1:15" ht="100.5" customHeight="1">
      <c r="A842" s="197"/>
      <c r="B842" s="222"/>
      <c r="C842" s="223"/>
      <c r="D842" s="224"/>
      <c r="E842" s="197"/>
      <c r="F842" s="81">
        <v>2015</v>
      </c>
      <c r="G842" s="6">
        <f t="shared" si="313"/>
        <v>4539</v>
      </c>
      <c r="H842" s="6">
        <f t="shared" si="313"/>
        <v>6293</v>
      </c>
      <c r="I842" s="81">
        <v>0</v>
      </c>
      <c r="J842" s="81">
        <v>0</v>
      </c>
      <c r="K842" s="81">
        <v>4539</v>
      </c>
      <c r="L842" s="3">
        <v>6293</v>
      </c>
      <c r="M842" s="81">
        <v>0</v>
      </c>
      <c r="N842" s="81">
        <v>0</v>
      </c>
      <c r="O842" s="32" t="s">
        <v>645</v>
      </c>
    </row>
    <row r="843" spans="1:15" ht="88.5" customHeight="1">
      <c r="A843" s="198"/>
      <c r="B843" s="225"/>
      <c r="C843" s="226"/>
      <c r="D843" s="227"/>
      <c r="E843" s="198"/>
      <c r="F843" s="147">
        <v>2016</v>
      </c>
      <c r="G843" s="6">
        <f t="shared" si="313"/>
        <v>6089</v>
      </c>
      <c r="H843" s="6">
        <f t="shared" si="313"/>
        <v>2977.4</v>
      </c>
      <c r="I843" s="147">
        <v>0</v>
      </c>
      <c r="J843" s="147"/>
      <c r="K843" s="147">
        <v>6089</v>
      </c>
      <c r="L843" s="3">
        <v>2977.4</v>
      </c>
      <c r="M843" s="147">
        <v>0</v>
      </c>
      <c r="N843" s="147"/>
      <c r="O843" s="32" t="s">
        <v>782</v>
      </c>
    </row>
    <row r="844" spans="1:15">
      <c r="A844" s="231" t="s">
        <v>158</v>
      </c>
      <c r="B844" s="233" t="s">
        <v>159</v>
      </c>
      <c r="C844" s="234"/>
      <c r="D844" s="235"/>
      <c r="E844" s="231" t="s">
        <v>217</v>
      </c>
      <c r="F844" s="81" t="s">
        <v>323</v>
      </c>
      <c r="G844" s="3">
        <f>SUM(G845:G848)</f>
        <v>9857</v>
      </c>
      <c r="H844" s="3">
        <f t="shared" ref="H844:N844" si="314">SUM(H845:H848)</f>
        <v>1170.5999999999999</v>
      </c>
      <c r="I844" s="3">
        <f t="shared" si="314"/>
        <v>9600</v>
      </c>
      <c r="J844" s="3">
        <f t="shared" si="314"/>
        <v>0</v>
      </c>
      <c r="K844" s="3">
        <f t="shared" si="314"/>
        <v>257</v>
      </c>
      <c r="L844" s="3">
        <f t="shared" si="314"/>
        <v>1170.5999999999999</v>
      </c>
      <c r="M844" s="3">
        <f t="shared" si="314"/>
        <v>0</v>
      </c>
      <c r="N844" s="3">
        <f t="shared" si="314"/>
        <v>0</v>
      </c>
      <c r="O844" s="3"/>
    </row>
    <row r="845" spans="1:15" ht="186" customHeight="1">
      <c r="A845" s="232"/>
      <c r="B845" s="236"/>
      <c r="C845" s="237"/>
      <c r="D845" s="238"/>
      <c r="E845" s="232"/>
      <c r="F845" s="81">
        <v>2013</v>
      </c>
      <c r="G845" s="6">
        <f t="shared" ref="G845:H848" si="315">I845+K845+M845</f>
        <v>2477</v>
      </c>
      <c r="H845" s="6">
        <f t="shared" si="315"/>
        <v>1040</v>
      </c>
      <c r="I845" s="81">
        <v>2400</v>
      </c>
      <c r="J845" s="81">
        <v>0</v>
      </c>
      <c r="K845" s="81">
        <v>77</v>
      </c>
      <c r="L845" s="81">
        <v>1040</v>
      </c>
      <c r="M845" s="81">
        <v>0</v>
      </c>
      <c r="N845" s="81">
        <v>0</v>
      </c>
      <c r="O845" s="32" t="s">
        <v>445</v>
      </c>
    </row>
    <row r="846" spans="1:15" ht="65.25" customHeight="1">
      <c r="A846" s="232"/>
      <c r="B846" s="236"/>
      <c r="C846" s="237"/>
      <c r="D846" s="238"/>
      <c r="E846" s="232"/>
      <c r="F846" s="81">
        <v>2014</v>
      </c>
      <c r="G846" s="6">
        <f t="shared" si="315"/>
        <v>2460</v>
      </c>
      <c r="H846" s="6">
        <f t="shared" si="315"/>
        <v>130.6</v>
      </c>
      <c r="I846" s="81">
        <v>2400</v>
      </c>
      <c r="J846" s="81">
        <v>0</v>
      </c>
      <c r="K846" s="81">
        <v>60</v>
      </c>
      <c r="L846" s="36">
        <v>130.6</v>
      </c>
      <c r="M846" s="81">
        <v>0</v>
      </c>
      <c r="N846" s="81">
        <v>0</v>
      </c>
      <c r="O846" s="73" t="s">
        <v>459</v>
      </c>
    </row>
    <row r="847" spans="1:15" ht="55.5" customHeight="1">
      <c r="A847" s="197"/>
      <c r="B847" s="222"/>
      <c r="C847" s="223"/>
      <c r="D847" s="224"/>
      <c r="E847" s="197"/>
      <c r="F847" s="81">
        <v>2015</v>
      </c>
      <c r="G847" s="6">
        <f t="shared" si="315"/>
        <v>2460</v>
      </c>
      <c r="H847" s="6">
        <f t="shared" si="315"/>
        <v>0</v>
      </c>
      <c r="I847" s="81">
        <v>2400</v>
      </c>
      <c r="J847" s="48">
        <v>0</v>
      </c>
      <c r="K847" s="81">
        <v>60</v>
      </c>
      <c r="L847" s="3">
        <v>0</v>
      </c>
      <c r="M847" s="81">
        <v>0</v>
      </c>
      <c r="N847" s="81">
        <v>0</v>
      </c>
      <c r="O847" s="73" t="s">
        <v>636</v>
      </c>
    </row>
    <row r="848" spans="1:15" ht="63">
      <c r="A848" s="198"/>
      <c r="B848" s="225"/>
      <c r="C848" s="226"/>
      <c r="D848" s="227"/>
      <c r="E848" s="198"/>
      <c r="F848" s="147">
        <v>2016</v>
      </c>
      <c r="G848" s="6">
        <f t="shared" si="315"/>
        <v>2460</v>
      </c>
      <c r="H848" s="6">
        <f t="shared" si="315"/>
        <v>0</v>
      </c>
      <c r="I848" s="147">
        <v>2400</v>
      </c>
      <c r="J848" s="48">
        <v>0</v>
      </c>
      <c r="K848" s="147">
        <v>60</v>
      </c>
      <c r="L848" s="3">
        <v>0</v>
      </c>
      <c r="M848" s="147">
        <v>0</v>
      </c>
      <c r="N848" s="147">
        <v>0</v>
      </c>
      <c r="O848" s="143" t="s">
        <v>781</v>
      </c>
    </row>
    <row r="849" spans="1:15">
      <c r="A849" s="231" t="s">
        <v>160</v>
      </c>
      <c r="B849" s="233" t="s">
        <v>161</v>
      </c>
      <c r="C849" s="234"/>
      <c r="D849" s="235"/>
      <c r="E849" s="231" t="s">
        <v>217</v>
      </c>
      <c r="F849" s="81" t="s">
        <v>323</v>
      </c>
      <c r="G849" s="3">
        <f>SUM(G850:G853)</f>
        <v>3209.6</v>
      </c>
      <c r="H849" s="3">
        <f t="shared" ref="H849:N849" si="316">SUM(H850:H853)</f>
        <v>0</v>
      </c>
      <c r="I849" s="3">
        <f t="shared" si="316"/>
        <v>2246.4</v>
      </c>
      <c r="J849" s="3">
        <f t="shared" si="316"/>
        <v>0</v>
      </c>
      <c r="K849" s="3">
        <f t="shared" si="316"/>
        <v>963.19999999999993</v>
      </c>
      <c r="L849" s="3">
        <f t="shared" si="316"/>
        <v>0</v>
      </c>
      <c r="M849" s="3">
        <f t="shared" si="316"/>
        <v>0</v>
      </c>
      <c r="N849" s="3">
        <f t="shared" si="316"/>
        <v>0</v>
      </c>
      <c r="O849" s="3"/>
    </row>
    <row r="850" spans="1:15" ht="78.75">
      <c r="A850" s="232"/>
      <c r="B850" s="236"/>
      <c r="C850" s="237"/>
      <c r="D850" s="238"/>
      <c r="E850" s="232"/>
      <c r="F850" s="81">
        <v>2013</v>
      </c>
      <c r="G850" s="6">
        <f t="shared" ref="G850:H853" si="317">I850+K850+M850</f>
        <v>743</v>
      </c>
      <c r="H850" s="6">
        <f t="shared" si="317"/>
        <v>0</v>
      </c>
      <c r="I850" s="3">
        <v>520.1</v>
      </c>
      <c r="J850" s="3">
        <v>0</v>
      </c>
      <c r="K850" s="3">
        <v>222.9</v>
      </c>
      <c r="L850" s="3">
        <v>0</v>
      </c>
      <c r="M850" s="3">
        <v>0</v>
      </c>
      <c r="N850" s="3">
        <v>0</v>
      </c>
      <c r="O850" s="32" t="s">
        <v>373</v>
      </c>
    </row>
    <row r="851" spans="1:15" ht="101.25" customHeight="1">
      <c r="A851" s="232"/>
      <c r="B851" s="236"/>
      <c r="C851" s="237"/>
      <c r="D851" s="238"/>
      <c r="E851" s="232"/>
      <c r="F851" s="81">
        <v>2014</v>
      </c>
      <c r="G851" s="6">
        <f t="shared" si="317"/>
        <v>778.4</v>
      </c>
      <c r="H851" s="6">
        <f t="shared" si="317"/>
        <v>0</v>
      </c>
      <c r="I851" s="3">
        <v>544.9</v>
      </c>
      <c r="J851" s="3">
        <v>0</v>
      </c>
      <c r="K851" s="3">
        <v>233.5</v>
      </c>
      <c r="L851" s="3">
        <v>0</v>
      </c>
      <c r="M851" s="3">
        <v>0</v>
      </c>
      <c r="N851" s="3"/>
      <c r="O851" s="32" t="s">
        <v>640</v>
      </c>
    </row>
    <row r="852" spans="1:15" ht="47.25">
      <c r="A852" s="197"/>
      <c r="B852" s="222"/>
      <c r="C852" s="223"/>
      <c r="D852" s="224"/>
      <c r="E852" s="197"/>
      <c r="F852" s="81">
        <v>2015</v>
      </c>
      <c r="G852" s="6">
        <f t="shared" si="317"/>
        <v>821.8</v>
      </c>
      <c r="H852" s="6">
        <f t="shared" si="317"/>
        <v>0</v>
      </c>
      <c r="I852" s="3">
        <v>574.9</v>
      </c>
      <c r="J852" s="3">
        <v>0</v>
      </c>
      <c r="K852" s="3">
        <v>246.9</v>
      </c>
      <c r="L852" s="3">
        <v>0</v>
      </c>
      <c r="M852" s="3">
        <v>0</v>
      </c>
      <c r="N852" s="3">
        <v>0</v>
      </c>
      <c r="O852" s="73" t="s">
        <v>636</v>
      </c>
    </row>
    <row r="853" spans="1:15" ht="63">
      <c r="A853" s="198"/>
      <c r="B853" s="225"/>
      <c r="C853" s="226"/>
      <c r="D853" s="227"/>
      <c r="E853" s="198"/>
      <c r="F853" s="147">
        <v>2016</v>
      </c>
      <c r="G853" s="6">
        <f t="shared" si="317"/>
        <v>866.4</v>
      </c>
      <c r="H853" s="6">
        <f t="shared" si="317"/>
        <v>0</v>
      </c>
      <c r="I853" s="3">
        <v>606.5</v>
      </c>
      <c r="J853" s="3">
        <v>0</v>
      </c>
      <c r="K853" s="3">
        <v>259.89999999999998</v>
      </c>
      <c r="L853" s="3">
        <v>0</v>
      </c>
      <c r="M853" s="3">
        <v>0</v>
      </c>
      <c r="N853" s="3">
        <v>0</v>
      </c>
      <c r="O853" s="143" t="s">
        <v>781</v>
      </c>
    </row>
    <row r="854" spans="1:15">
      <c r="A854" s="231" t="s">
        <v>162</v>
      </c>
      <c r="B854" s="233" t="s">
        <v>163</v>
      </c>
      <c r="C854" s="234"/>
      <c r="D854" s="235"/>
      <c r="E854" s="231" t="s">
        <v>217</v>
      </c>
      <c r="F854" s="81" t="s">
        <v>323</v>
      </c>
      <c r="G854" s="3">
        <f>SUM(G855:G858)</f>
        <v>31372</v>
      </c>
      <c r="H854" s="3">
        <f t="shared" ref="H854:N854" si="318">SUM(H855:H858)</f>
        <v>5071.2</v>
      </c>
      <c r="I854" s="3">
        <f t="shared" si="318"/>
        <v>21959.599999999999</v>
      </c>
      <c r="J854" s="3">
        <f t="shared" si="318"/>
        <v>0</v>
      </c>
      <c r="K854" s="3">
        <f t="shared" si="318"/>
        <v>9412.4</v>
      </c>
      <c r="L854" s="3">
        <f t="shared" si="318"/>
        <v>5071.2</v>
      </c>
      <c r="M854" s="3">
        <f t="shared" si="318"/>
        <v>0</v>
      </c>
      <c r="N854" s="3">
        <f t="shared" si="318"/>
        <v>0</v>
      </c>
      <c r="O854" s="3"/>
    </row>
    <row r="855" spans="1:15" ht="78.75">
      <c r="A855" s="232"/>
      <c r="B855" s="236"/>
      <c r="C855" s="237"/>
      <c r="D855" s="238"/>
      <c r="E855" s="232"/>
      <c r="F855" s="81">
        <v>2013</v>
      </c>
      <c r="G855" s="6">
        <f t="shared" ref="G855:H858" si="319">I855+K855+M855</f>
        <v>6594.1</v>
      </c>
      <c r="H855" s="6">
        <f t="shared" si="319"/>
        <v>0</v>
      </c>
      <c r="I855" s="3">
        <v>4615.8</v>
      </c>
      <c r="J855" s="3">
        <v>0</v>
      </c>
      <c r="K855" s="3">
        <v>1978.3</v>
      </c>
      <c r="L855" s="3">
        <v>0</v>
      </c>
      <c r="M855" s="3">
        <v>0</v>
      </c>
      <c r="N855" s="3">
        <v>0</v>
      </c>
      <c r="O855" s="32" t="s">
        <v>373</v>
      </c>
    </row>
    <row r="856" spans="1:15" ht="168" customHeight="1">
      <c r="A856" s="232"/>
      <c r="B856" s="236"/>
      <c r="C856" s="237"/>
      <c r="D856" s="238"/>
      <c r="E856" s="232"/>
      <c r="F856" s="81">
        <v>2014</v>
      </c>
      <c r="G856" s="6">
        <f t="shared" si="319"/>
        <v>7541.4</v>
      </c>
      <c r="H856" s="6">
        <f t="shared" si="319"/>
        <v>4921.2</v>
      </c>
      <c r="I856" s="3">
        <v>5278.8</v>
      </c>
      <c r="J856" s="3">
        <v>0</v>
      </c>
      <c r="K856" s="3">
        <v>2262.6</v>
      </c>
      <c r="L856" s="3">
        <v>4921.2</v>
      </c>
      <c r="M856" s="3">
        <v>0</v>
      </c>
      <c r="N856" s="3">
        <v>0</v>
      </c>
      <c r="O856" s="33" t="s">
        <v>460</v>
      </c>
    </row>
    <row r="857" spans="1:15" ht="114.75" customHeight="1">
      <c r="A857" s="197"/>
      <c r="B857" s="222"/>
      <c r="C857" s="223"/>
      <c r="D857" s="224"/>
      <c r="E857" s="197"/>
      <c r="F857" s="81">
        <v>2015</v>
      </c>
      <c r="G857" s="6">
        <f t="shared" si="319"/>
        <v>7821.1</v>
      </c>
      <c r="H857" s="6">
        <f t="shared" si="319"/>
        <v>150</v>
      </c>
      <c r="I857" s="3">
        <v>5474.2</v>
      </c>
      <c r="J857" s="3">
        <v>0</v>
      </c>
      <c r="K857" s="3">
        <v>2346.9</v>
      </c>
      <c r="L857" s="3">
        <v>150</v>
      </c>
      <c r="M857" s="3">
        <v>0</v>
      </c>
      <c r="N857" s="3">
        <v>0</v>
      </c>
      <c r="O857" s="73" t="s">
        <v>637</v>
      </c>
    </row>
    <row r="858" spans="1:15" ht="67.5" customHeight="1">
      <c r="A858" s="198"/>
      <c r="B858" s="225"/>
      <c r="C858" s="226"/>
      <c r="D858" s="227"/>
      <c r="E858" s="198"/>
      <c r="F858" s="147">
        <v>2016</v>
      </c>
      <c r="G858" s="6">
        <f t="shared" si="319"/>
        <v>9415.4</v>
      </c>
      <c r="H858" s="6">
        <f t="shared" si="319"/>
        <v>0</v>
      </c>
      <c r="I858" s="3">
        <v>6590.8</v>
      </c>
      <c r="J858" s="3">
        <v>0</v>
      </c>
      <c r="K858" s="3">
        <v>2824.6</v>
      </c>
      <c r="L858" s="3">
        <v>0</v>
      </c>
      <c r="M858" s="3">
        <v>0</v>
      </c>
      <c r="N858" s="3">
        <v>0</v>
      </c>
      <c r="O858" s="143" t="s">
        <v>781</v>
      </c>
    </row>
    <row r="859" spans="1:15">
      <c r="A859" s="231" t="s">
        <v>164</v>
      </c>
      <c r="B859" s="233" t="s">
        <v>165</v>
      </c>
      <c r="C859" s="234"/>
      <c r="D859" s="235"/>
      <c r="E859" s="231" t="s">
        <v>217</v>
      </c>
      <c r="F859" s="81" t="s">
        <v>323</v>
      </c>
      <c r="G859" s="3">
        <f>SUM(G860:G863)</f>
        <v>212368</v>
      </c>
      <c r="H859" s="3">
        <f t="shared" ref="H859:N859" si="320">SUM(H860:H863)</f>
        <v>0</v>
      </c>
      <c r="I859" s="3">
        <f t="shared" si="320"/>
        <v>106184</v>
      </c>
      <c r="J859" s="3">
        <f t="shared" si="320"/>
        <v>0</v>
      </c>
      <c r="K859" s="3">
        <f t="shared" si="320"/>
        <v>106184</v>
      </c>
      <c r="L859" s="3">
        <f t="shared" si="320"/>
        <v>0</v>
      </c>
      <c r="M859" s="3">
        <f t="shared" si="320"/>
        <v>0</v>
      </c>
      <c r="N859" s="3">
        <f t="shared" si="320"/>
        <v>0</v>
      </c>
      <c r="O859" s="3"/>
    </row>
    <row r="860" spans="1:15" ht="90.75" customHeight="1">
      <c r="A860" s="232"/>
      <c r="B860" s="236"/>
      <c r="C860" s="237"/>
      <c r="D860" s="238"/>
      <c r="E860" s="232"/>
      <c r="F860" s="81">
        <v>2013</v>
      </c>
      <c r="G860" s="6">
        <f>I860+K860+M860</f>
        <v>13273</v>
      </c>
      <c r="H860" s="6">
        <f>J860+L860+N860</f>
        <v>0</v>
      </c>
      <c r="I860" s="3">
        <v>6636.5</v>
      </c>
      <c r="J860" s="3">
        <v>0</v>
      </c>
      <c r="K860" s="3">
        <v>6636.5</v>
      </c>
      <c r="L860" s="3">
        <v>0</v>
      </c>
      <c r="M860" s="3">
        <v>0</v>
      </c>
      <c r="N860" s="3">
        <v>0</v>
      </c>
      <c r="O860" s="32" t="s">
        <v>373</v>
      </c>
    </row>
    <row r="861" spans="1:15" ht="105" customHeight="1">
      <c r="A861" s="232"/>
      <c r="B861" s="236"/>
      <c r="C861" s="237"/>
      <c r="D861" s="238"/>
      <c r="E861" s="232"/>
      <c r="F861" s="81">
        <v>2014</v>
      </c>
      <c r="G861" s="6">
        <f>I861+K861+M861</f>
        <v>66365</v>
      </c>
      <c r="H861" s="3">
        <v>0</v>
      </c>
      <c r="I861" s="3">
        <v>33182.5</v>
      </c>
      <c r="J861" s="3">
        <v>0</v>
      </c>
      <c r="K861" s="3">
        <v>33182.5</v>
      </c>
      <c r="L861" s="3">
        <v>0</v>
      </c>
      <c r="M861" s="3">
        <v>0</v>
      </c>
      <c r="N861" s="3">
        <v>0</v>
      </c>
      <c r="O861" s="32" t="s">
        <v>638</v>
      </c>
    </row>
    <row r="862" spans="1:15" ht="94.5">
      <c r="A862" s="197"/>
      <c r="B862" s="222"/>
      <c r="C862" s="223"/>
      <c r="D862" s="224"/>
      <c r="E862" s="197"/>
      <c r="F862" s="81">
        <v>2015</v>
      </c>
      <c r="G862" s="6">
        <f>I862+K862+M862</f>
        <v>66365</v>
      </c>
      <c r="H862" s="3">
        <v>0</v>
      </c>
      <c r="I862" s="3">
        <v>33182.5</v>
      </c>
      <c r="J862" s="3">
        <v>0</v>
      </c>
      <c r="K862" s="3">
        <v>33182.5</v>
      </c>
      <c r="L862" s="3">
        <v>0</v>
      </c>
      <c r="M862" s="3">
        <v>0</v>
      </c>
      <c r="N862" s="3">
        <v>0</v>
      </c>
      <c r="O862" s="32" t="s">
        <v>639</v>
      </c>
    </row>
    <row r="863" spans="1:15" ht="63">
      <c r="A863" s="198"/>
      <c r="B863" s="225"/>
      <c r="C863" s="226"/>
      <c r="D863" s="227"/>
      <c r="E863" s="198"/>
      <c r="F863" s="147">
        <v>2016</v>
      </c>
      <c r="G863" s="6">
        <f>I863+K863+M863</f>
        <v>66365</v>
      </c>
      <c r="H863" s="3">
        <v>0</v>
      </c>
      <c r="I863" s="3">
        <v>33182.5</v>
      </c>
      <c r="J863" s="3">
        <v>0</v>
      </c>
      <c r="K863" s="3">
        <v>33182.5</v>
      </c>
      <c r="L863" s="3">
        <v>0</v>
      </c>
      <c r="M863" s="3">
        <v>0</v>
      </c>
      <c r="N863" s="3">
        <v>0</v>
      </c>
      <c r="O863" s="143" t="s">
        <v>781</v>
      </c>
    </row>
    <row r="864" spans="1:15">
      <c r="A864" s="248"/>
      <c r="B864" s="233" t="s">
        <v>128</v>
      </c>
      <c r="C864" s="209"/>
      <c r="D864" s="210"/>
      <c r="E864" s="248"/>
      <c r="F864" s="81" t="s">
        <v>323</v>
      </c>
      <c r="G864" s="3">
        <f>SUM(G865:G868)</f>
        <v>274214.3</v>
      </c>
      <c r="H864" s="3">
        <f t="shared" ref="H864:N864" si="321">SUM(H865:H868)</f>
        <v>24668.5</v>
      </c>
      <c r="I864" s="3">
        <f t="shared" si="321"/>
        <v>139990</v>
      </c>
      <c r="J864" s="3">
        <f t="shared" si="321"/>
        <v>0</v>
      </c>
      <c r="K864" s="3">
        <f t="shared" si="321"/>
        <v>134224.29999999999</v>
      </c>
      <c r="L864" s="3">
        <f t="shared" si="321"/>
        <v>24668.5</v>
      </c>
      <c r="M864" s="3">
        <f t="shared" si="321"/>
        <v>0</v>
      </c>
      <c r="N864" s="3">
        <f t="shared" si="321"/>
        <v>0</v>
      </c>
      <c r="O864" s="32"/>
    </row>
    <row r="865" spans="1:15">
      <c r="A865" s="197"/>
      <c r="B865" s="222"/>
      <c r="C865" s="247"/>
      <c r="D865" s="224"/>
      <c r="E865" s="197"/>
      <c r="F865" s="81">
        <v>2013</v>
      </c>
      <c r="G865" s="3">
        <f t="shared" ref="G865:N866" si="322">G840+G845++G850+G855+G860</f>
        <v>25564.1</v>
      </c>
      <c r="H865" s="3">
        <f t="shared" si="322"/>
        <v>4855</v>
      </c>
      <c r="I865" s="3">
        <f t="shared" si="322"/>
        <v>14172.4</v>
      </c>
      <c r="J865" s="3">
        <f t="shared" si="322"/>
        <v>0</v>
      </c>
      <c r="K865" s="3">
        <f t="shared" si="322"/>
        <v>11391.7</v>
      </c>
      <c r="L865" s="3">
        <f t="shared" si="322"/>
        <v>4855</v>
      </c>
      <c r="M865" s="3">
        <f t="shared" si="322"/>
        <v>0</v>
      </c>
      <c r="N865" s="3">
        <f t="shared" si="322"/>
        <v>0</v>
      </c>
      <c r="O865" s="3"/>
    </row>
    <row r="866" spans="1:15">
      <c r="A866" s="197"/>
      <c r="B866" s="222"/>
      <c r="C866" s="247"/>
      <c r="D866" s="224"/>
      <c r="E866" s="197"/>
      <c r="F866" s="81">
        <v>2014</v>
      </c>
      <c r="G866" s="3">
        <f t="shared" si="322"/>
        <v>81447.5</v>
      </c>
      <c r="H866" s="3">
        <f t="shared" si="322"/>
        <v>10393.1</v>
      </c>
      <c r="I866" s="3">
        <f t="shared" si="322"/>
        <v>41406.199999999997</v>
      </c>
      <c r="J866" s="3">
        <f t="shared" si="322"/>
        <v>0</v>
      </c>
      <c r="K866" s="3">
        <f t="shared" si="322"/>
        <v>40041.300000000003</v>
      </c>
      <c r="L866" s="3">
        <f t="shared" si="322"/>
        <v>10393.1</v>
      </c>
      <c r="M866" s="3">
        <f t="shared" si="322"/>
        <v>0</v>
      </c>
      <c r="N866" s="3">
        <f t="shared" si="322"/>
        <v>0</v>
      </c>
      <c r="O866" s="3"/>
    </row>
    <row r="867" spans="1:15">
      <c r="A867" s="197"/>
      <c r="B867" s="222"/>
      <c r="C867" s="223"/>
      <c r="D867" s="224"/>
      <c r="E867" s="197"/>
      <c r="F867" s="81">
        <v>2015</v>
      </c>
      <c r="G867" s="3">
        <f t="shared" ref="G867:N868" si="323">G842+G847++G852+G857+G862</f>
        <v>82006.899999999994</v>
      </c>
      <c r="H867" s="3">
        <f t="shared" si="323"/>
        <v>6443</v>
      </c>
      <c r="I867" s="3">
        <f t="shared" si="323"/>
        <v>41631.599999999999</v>
      </c>
      <c r="J867" s="3">
        <f t="shared" si="323"/>
        <v>0</v>
      </c>
      <c r="K867" s="3">
        <f t="shared" si="323"/>
        <v>40375.300000000003</v>
      </c>
      <c r="L867" s="3">
        <f t="shared" si="323"/>
        <v>6443</v>
      </c>
      <c r="M867" s="3">
        <f t="shared" si="323"/>
        <v>0</v>
      </c>
      <c r="N867" s="3">
        <f t="shared" si="323"/>
        <v>0</v>
      </c>
      <c r="O867" s="3"/>
    </row>
    <row r="868" spans="1:15">
      <c r="A868" s="198"/>
      <c r="B868" s="225"/>
      <c r="C868" s="226"/>
      <c r="D868" s="227"/>
      <c r="E868" s="198"/>
      <c r="F868" s="147">
        <v>2016</v>
      </c>
      <c r="G868" s="3">
        <f t="shared" si="323"/>
        <v>85195.8</v>
      </c>
      <c r="H868" s="3">
        <f t="shared" si="323"/>
        <v>2977.4</v>
      </c>
      <c r="I868" s="3">
        <f t="shared" si="323"/>
        <v>42779.8</v>
      </c>
      <c r="J868" s="3">
        <f t="shared" si="323"/>
        <v>0</v>
      </c>
      <c r="K868" s="3">
        <f t="shared" si="323"/>
        <v>42416</v>
      </c>
      <c r="L868" s="3">
        <f t="shared" si="323"/>
        <v>2977.4</v>
      </c>
      <c r="M868" s="3">
        <f t="shared" si="323"/>
        <v>0</v>
      </c>
      <c r="N868" s="3">
        <f t="shared" si="323"/>
        <v>0</v>
      </c>
      <c r="O868" s="3"/>
    </row>
    <row r="869" spans="1:15" ht="27" customHeight="1">
      <c r="A869" s="241" t="s">
        <v>133</v>
      </c>
      <c r="B869" s="242"/>
      <c r="C869" s="242"/>
      <c r="D869" s="242"/>
      <c r="E869" s="242"/>
      <c r="F869" s="242"/>
      <c r="G869" s="242"/>
      <c r="H869" s="242"/>
      <c r="I869" s="242"/>
      <c r="J869" s="242"/>
      <c r="K869" s="242"/>
      <c r="L869" s="242"/>
      <c r="M869" s="242"/>
      <c r="N869" s="242"/>
      <c r="O869" s="242"/>
    </row>
    <row r="870" spans="1:15">
      <c r="A870" s="100"/>
      <c r="B870" s="100"/>
      <c r="C870" s="100"/>
      <c r="D870" s="100"/>
      <c r="E870" s="100"/>
      <c r="F870" s="100"/>
      <c r="G870" s="100"/>
      <c r="H870" s="100"/>
      <c r="I870" s="100"/>
      <c r="J870" s="100"/>
      <c r="K870" s="100"/>
      <c r="L870" s="100"/>
      <c r="M870" s="100"/>
      <c r="N870" s="100"/>
      <c r="O870" s="100"/>
    </row>
    <row r="871" spans="1:15">
      <c r="A871" s="231" t="s">
        <v>134</v>
      </c>
      <c r="B871" s="233" t="s">
        <v>166</v>
      </c>
      <c r="C871" s="234"/>
      <c r="D871" s="235"/>
      <c r="E871" s="231" t="s">
        <v>217</v>
      </c>
      <c r="F871" s="81" t="s">
        <v>323</v>
      </c>
      <c r="G871" s="3">
        <f>SUM(G872:G875)</f>
        <v>400</v>
      </c>
      <c r="H871" s="3">
        <f t="shared" ref="H871:N871" si="324">SUM(H872:H875)</f>
        <v>428.96</v>
      </c>
      <c r="I871" s="3">
        <f t="shared" si="324"/>
        <v>0</v>
      </c>
      <c r="J871" s="3">
        <f t="shared" si="324"/>
        <v>0</v>
      </c>
      <c r="K871" s="3">
        <f t="shared" si="324"/>
        <v>400</v>
      </c>
      <c r="L871" s="3">
        <f t="shared" si="324"/>
        <v>379.76</v>
      </c>
      <c r="M871" s="3">
        <f t="shared" si="324"/>
        <v>0</v>
      </c>
      <c r="N871" s="3">
        <f t="shared" si="324"/>
        <v>0</v>
      </c>
      <c r="O871" s="3"/>
    </row>
    <row r="872" spans="1:15" ht="31.5">
      <c r="A872" s="232"/>
      <c r="B872" s="236"/>
      <c r="C872" s="237"/>
      <c r="D872" s="238"/>
      <c r="E872" s="232"/>
      <c r="F872" s="81">
        <v>2013</v>
      </c>
      <c r="G872" s="6">
        <f t="shared" ref="G872:H875" si="325">I872+K872+M872</f>
        <v>100</v>
      </c>
      <c r="H872" s="6">
        <f t="shared" si="325"/>
        <v>0</v>
      </c>
      <c r="I872" s="3">
        <v>0</v>
      </c>
      <c r="J872" s="3">
        <v>0</v>
      </c>
      <c r="K872" s="3">
        <v>100</v>
      </c>
      <c r="L872" s="3">
        <v>0</v>
      </c>
      <c r="M872" s="3">
        <v>0</v>
      </c>
      <c r="N872" s="3">
        <v>0</v>
      </c>
      <c r="O872" s="20" t="s">
        <v>374</v>
      </c>
    </row>
    <row r="873" spans="1:15" ht="409.5">
      <c r="A873" s="232"/>
      <c r="B873" s="236"/>
      <c r="C873" s="237"/>
      <c r="D873" s="238"/>
      <c r="E873" s="232"/>
      <c r="F873" s="81">
        <v>2014</v>
      </c>
      <c r="G873" s="6">
        <f t="shared" si="325"/>
        <v>100</v>
      </c>
      <c r="H873" s="6">
        <f t="shared" si="325"/>
        <v>49.2</v>
      </c>
      <c r="I873" s="3">
        <v>0</v>
      </c>
      <c r="J873" s="3">
        <v>0</v>
      </c>
      <c r="K873" s="3">
        <v>100</v>
      </c>
      <c r="L873" s="3" t="s">
        <v>395</v>
      </c>
      <c r="M873" s="3">
        <v>0</v>
      </c>
      <c r="N873" s="3">
        <v>0</v>
      </c>
      <c r="O873" s="20" t="s">
        <v>396</v>
      </c>
    </row>
    <row r="874" spans="1:15" ht="299.25">
      <c r="A874" s="197"/>
      <c r="B874" s="222"/>
      <c r="C874" s="223"/>
      <c r="D874" s="224"/>
      <c r="E874" s="197"/>
      <c r="F874" s="81">
        <v>2015</v>
      </c>
      <c r="G874" s="6">
        <f t="shared" si="325"/>
        <v>100</v>
      </c>
      <c r="H874" s="6">
        <f t="shared" si="325"/>
        <v>295</v>
      </c>
      <c r="I874" s="3">
        <v>0</v>
      </c>
      <c r="J874" s="3">
        <v>0</v>
      </c>
      <c r="K874" s="3">
        <v>100</v>
      </c>
      <c r="L874" s="3">
        <v>295</v>
      </c>
      <c r="M874" s="3">
        <v>0</v>
      </c>
      <c r="N874" s="3">
        <v>0</v>
      </c>
      <c r="O874" s="20" t="s">
        <v>641</v>
      </c>
    </row>
    <row r="875" spans="1:15" ht="409.5">
      <c r="A875" s="198"/>
      <c r="B875" s="225"/>
      <c r="C875" s="226"/>
      <c r="D875" s="227"/>
      <c r="E875" s="198"/>
      <c r="F875" s="147">
        <v>2016</v>
      </c>
      <c r="G875" s="6">
        <f t="shared" si="325"/>
        <v>100</v>
      </c>
      <c r="H875" s="6">
        <f t="shared" si="325"/>
        <v>84.76</v>
      </c>
      <c r="I875" s="3">
        <v>0</v>
      </c>
      <c r="J875" s="3">
        <v>0</v>
      </c>
      <c r="K875" s="3">
        <v>100</v>
      </c>
      <c r="L875" s="3">
        <v>84.76</v>
      </c>
      <c r="M875" s="3">
        <v>0</v>
      </c>
      <c r="N875" s="3">
        <v>0</v>
      </c>
      <c r="O875" s="20" t="s">
        <v>776</v>
      </c>
    </row>
    <row r="876" spans="1:15" ht="33.75" customHeight="1">
      <c r="A876" s="231" t="s">
        <v>135</v>
      </c>
      <c r="B876" s="233" t="s">
        <v>167</v>
      </c>
      <c r="C876" s="234"/>
      <c r="D876" s="235"/>
      <c r="E876" s="231" t="s">
        <v>217</v>
      </c>
      <c r="F876" s="81" t="s">
        <v>323</v>
      </c>
      <c r="G876" s="3">
        <f>SUM(G877:G880)</f>
        <v>518.9</v>
      </c>
      <c r="H876" s="3">
        <f t="shared" ref="H876:N876" si="326">SUM(H877:H880)</f>
        <v>499.8</v>
      </c>
      <c r="I876" s="3">
        <f t="shared" si="326"/>
        <v>0</v>
      </c>
      <c r="J876" s="3">
        <f t="shared" si="326"/>
        <v>0</v>
      </c>
      <c r="K876" s="3">
        <f t="shared" si="326"/>
        <v>518.9</v>
      </c>
      <c r="L876" s="3">
        <f t="shared" si="326"/>
        <v>499.8</v>
      </c>
      <c r="M876" s="3">
        <f t="shared" si="326"/>
        <v>0</v>
      </c>
      <c r="N876" s="3">
        <f t="shared" si="326"/>
        <v>0</v>
      </c>
      <c r="O876" s="3"/>
    </row>
    <row r="877" spans="1:15" ht="168" customHeight="1">
      <c r="A877" s="232"/>
      <c r="B877" s="236"/>
      <c r="C877" s="237"/>
      <c r="D877" s="238"/>
      <c r="E877" s="232"/>
      <c r="F877" s="81">
        <v>2013</v>
      </c>
      <c r="G877" s="6">
        <f t="shared" ref="G877:H880" si="327">I877+K877+M877</f>
        <v>128.9</v>
      </c>
      <c r="H877" s="6">
        <f t="shared" si="327"/>
        <v>144</v>
      </c>
      <c r="I877" s="3">
        <v>0</v>
      </c>
      <c r="J877" s="3">
        <v>0</v>
      </c>
      <c r="K877" s="3">
        <v>128.9</v>
      </c>
      <c r="L877" s="3">
        <v>144</v>
      </c>
      <c r="M877" s="3">
        <v>0</v>
      </c>
      <c r="N877" s="3">
        <v>0</v>
      </c>
      <c r="O877" s="20" t="s">
        <v>494</v>
      </c>
    </row>
    <row r="878" spans="1:15" ht="199.5" customHeight="1">
      <c r="A878" s="232"/>
      <c r="B878" s="236"/>
      <c r="C878" s="237"/>
      <c r="D878" s="238"/>
      <c r="E878" s="232"/>
      <c r="F878" s="81">
        <v>2014</v>
      </c>
      <c r="G878" s="6">
        <f t="shared" si="327"/>
        <v>130</v>
      </c>
      <c r="H878" s="6">
        <f t="shared" si="327"/>
        <v>17</v>
      </c>
      <c r="I878" s="3">
        <v>0</v>
      </c>
      <c r="J878" s="3"/>
      <c r="K878" s="3">
        <v>130</v>
      </c>
      <c r="L878" s="65">
        <v>17</v>
      </c>
      <c r="M878" s="3">
        <v>0</v>
      </c>
      <c r="N878" s="3"/>
      <c r="O878" s="19" t="s">
        <v>495</v>
      </c>
    </row>
    <row r="879" spans="1:15" ht="210" customHeight="1">
      <c r="A879" s="197"/>
      <c r="B879" s="222"/>
      <c r="C879" s="223"/>
      <c r="D879" s="224"/>
      <c r="E879" s="197"/>
      <c r="F879" s="81">
        <v>2015</v>
      </c>
      <c r="G879" s="6">
        <f t="shared" si="327"/>
        <v>130</v>
      </c>
      <c r="H879" s="6">
        <f t="shared" si="327"/>
        <v>250</v>
      </c>
      <c r="I879" s="3">
        <v>0</v>
      </c>
      <c r="J879" s="3">
        <v>0</v>
      </c>
      <c r="K879" s="3">
        <v>130</v>
      </c>
      <c r="L879" s="3">
        <v>250</v>
      </c>
      <c r="M879" s="3">
        <v>0</v>
      </c>
      <c r="N879" s="3">
        <v>0</v>
      </c>
      <c r="O879" s="19" t="s">
        <v>660</v>
      </c>
    </row>
    <row r="880" spans="1:15" ht="409.6" customHeight="1">
      <c r="A880" s="198"/>
      <c r="B880" s="225"/>
      <c r="C880" s="226"/>
      <c r="D880" s="227"/>
      <c r="E880" s="198"/>
      <c r="F880" s="147">
        <v>2016</v>
      </c>
      <c r="G880" s="6">
        <f t="shared" si="327"/>
        <v>130</v>
      </c>
      <c r="H880" s="6">
        <f t="shared" si="327"/>
        <v>88.8</v>
      </c>
      <c r="I880" s="3">
        <v>0</v>
      </c>
      <c r="J880" s="3">
        <v>0</v>
      </c>
      <c r="K880" s="3">
        <v>130</v>
      </c>
      <c r="L880" s="3">
        <v>88.8</v>
      </c>
      <c r="M880" s="3">
        <v>0</v>
      </c>
      <c r="N880" s="3">
        <v>0</v>
      </c>
      <c r="O880" s="19" t="s">
        <v>777</v>
      </c>
    </row>
    <row r="881" spans="1:15">
      <c r="A881" s="231" t="s">
        <v>136</v>
      </c>
      <c r="B881" s="233" t="s">
        <v>168</v>
      </c>
      <c r="C881" s="234"/>
      <c r="D881" s="235"/>
      <c r="E881" s="231" t="s">
        <v>217</v>
      </c>
      <c r="F881" s="81" t="s">
        <v>323</v>
      </c>
      <c r="G881" s="3">
        <f>SUM(G882:G885)</f>
        <v>920</v>
      </c>
      <c r="H881" s="3">
        <f t="shared" ref="H881:N881" si="328">SUM(H882:H885)</f>
        <v>364</v>
      </c>
      <c r="I881" s="3">
        <f t="shared" si="328"/>
        <v>0</v>
      </c>
      <c r="J881" s="3">
        <f t="shared" si="328"/>
        <v>0</v>
      </c>
      <c r="K881" s="3">
        <f t="shared" si="328"/>
        <v>920</v>
      </c>
      <c r="L881" s="3">
        <f t="shared" si="328"/>
        <v>244</v>
      </c>
      <c r="M881" s="3">
        <f t="shared" si="328"/>
        <v>0</v>
      </c>
      <c r="N881" s="3">
        <f t="shared" si="328"/>
        <v>0</v>
      </c>
      <c r="O881" s="3"/>
    </row>
    <row r="882" spans="1:15" ht="195" customHeight="1">
      <c r="A882" s="232"/>
      <c r="B882" s="236"/>
      <c r="C882" s="237"/>
      <c r="D882" s="238"/>
      <c r="E882" s="232"/>
      <c r="F882" s="81">
        <v>2013</v>
      </c>
      <c r="G882" s="6">
        <f t="shared" ref="G882:H885" si="329">I882+K882+M882</f>
        <v>230</v>
      </c>
      <c r="H882" s="6">
        <f t="shared" si="329"/>
        <v>120</v>
      </c>
      <c r="I882" s="3">
        <v>0</v>
      </c>
      <c r="J882" s="3">
        <v>0</v>
      </c>
      <c r="K882" s="3">
        <v>230</v>
      </c>
      <c r="L882" s="50" t="s">
        <v>397</v>
      </c>
      <c r="M882" s="3">
        <v>0</v>
      </c>
      <c r="N882" s="3">
        <v>0</v>
      </c>
      <c r="O882" s="19" t="s">
        <v>375</v>
      </c>
    </row>
    <row r="883" spans="1:15" ht="396" customHeight="1">
      <c r="A883" s="232"/>
      <c r="B883" s="236"/>
      <c r="C883" s="237"/>
      <c r="D883" s="238"/>
      <c r="E883" s="232"/>
      <c r="F883" s="81">
        <v>2014</v>
      </c>
      <c r="G883" s="6">
        <f t="shared" si="329"/>
        <v>230</v>
      </c>
      <c r="H883" s="6">
        <f t="shared" si="329"/>
        <v>90</v>
      </c>
      <c r="I883" s="3">
        <v>0</v>
      </c>
      <c r="J883" s="3">
        <v>0</v>
      </c>
      <c r="K883" s="3">
        <v>230</v>
      </c>
      <c r="L883" s="3">
        <v>90</v>
      </c>
      <c r="M883" s="3">
        <v>0</v>
      </c>
      <c r="N883" s="3">
        <v>0</v>
      </c>
      <c r="O883" s="19" t="s">
        <v>398</v>
      </c>
    </row>
    <row r="884" spans="1:15" ht="154.5" customHeight="1">
      <c r="A884" s="197"/>
      <c r="B884" s="222"/>
      <c r="C884" s="223"/>
      <c r="D884" s="224"/>
      <c r="E884" s="197"/>
      <c r="F884" s="81">
        <v>2015</v>
      </c>
      <c r="G884" s="6">
        <f t="shared" si="329"/>
        <v>230</v>
      </c>
      <c r="H884" s="6">
        <f t="shared" si="329"/>
        <v>135</v>
      </c>
      <c r="I884" s="3">
        <v>0</v>
      </c>
      <c r="J884" s="3">
        <v>0</v>
      </c>
      <c r="K884" s="3">
        <v>230</v>
      </c>
      <c r="L884" s="3">
        <v>135</v>
      </c>
      <c r="M884" s="3">
        <v>0</v>
      </c>
      <c r="N884" s="3">
        <v>0</v>
      </c>
      <c r="O884" s="19" t="s">
        <v>642</v>
      </c>
    </row>
    <row r="885" spans="1:15" ht="276" customHeight="1">
      <c r="A885" s="198"/>
      <c r="B885" s="225"/>
      <c r="C885" s="226"/>
      <c r="D885" s="227"/>
      <c r="E885" s="198"/>
      <c r="F885" s="147">
        <v>2016</v>
      </c>
      <c r="G885" s="6">
        <f t="shared" si="329"/>
        <v>230</v>
      </c>
      <c r="H885" s="6">
        <f t="shared" si="329"/>
        <v>19</v>
      </c>
      <c r="I885" s="3">
        <v>0</v>
      </c>
      <c r="J885" s="3">
        <v>0</v>
      </c>
      <c r="K885" s="3">
        <v>230</v>
      </c>
      <c r="L885" s="3">
        <v>19</v>
      </c>
      <c r="M885" s="3">
        <v>0</v>
      </c>
      <c r="N885" s="3">
        <v>0</v>
      </c>
      <c r="O885" s="19" t="s">
        <v>778</v>
      </c>
    </row>
    <row r="886" spans="1:15">
      <c r="A886" s="231" t="s">
        <v>137</v>
      </c>
      <c r="B886" s="233" t="s">
        <v>169</v>
      </c>
      <c r="C886" s="234"/>
      <c r="D886" s="235"/>
      <c r="E886" s="231" t="s">
        <v>217</v>
      </c>
      <c r="F886" s="81" t="s">
        <v>323</v>
      </c>
      <c r="G886" s="3">
        <f>SUM(G887:G890)</f>
        <v>8000</v>
      </c>
      <c r="H886" s="3">
        <f t="shared" ref="H886:N886" si="330">SUM(H887:H890)</f>
        <v>6536.5</v>
      </c>
      <c r="I886" s="3">
        <f t="shared" si="330"/>
        <v>0</v>
      </c>
      <c r="J886" s="3">
        <f t="shared" si="330"/>
        <v>0</v>
      </c>
      <c r="K886" s="3">
        <f t="shared" si="330"/>
        <v>8000</v>
      </c>
      <c r="L886" s="3">
        <f t="shared" si="330"/>
        <v>4107</v>
      </c>
      <c r="M886" s="3">
        <f t="shared" si="330"/>
        <v>0</v>
      </c>
      <c r="N886" s="3">
        <f t="shared" si="330"/>
        <v>0</v>
      </c>
      <c r="O886" s="3"/>
    </row>
    <row r="887" spans="1:15" ht="172.5" customHeight="1">
      <c r="A887" s="232"/>
      <c r="B887" s="236"/>
      <c r="C887" s="237"/>
      <c r="D887" s="238"/>
      <c r="E887" s="232"/>
      <c r="F887" s="81">
        <v>2013</v>
      </c>
      <c r="G887" s="6">
        <f>I887+K887+M887</f>
        <v>2000</v>
      </c>
      <c r="H887" s="6">
        <f>J887+L887+N887</f>
        <v>1863</v>
      </c>
      <c r="I887" s="3">
        <v>0</v>
      </c>
      <c r="J887" s="3">
        <v>0</v>
      </c>
      <c r="K887" s="3">
        <v>2000</v>
      </c>
      <c r="L887" s="3">
        <v>1863</v>
      </c>
      <c r="M887" s="3">
        <v>0</v>
      </c>
      <c r="N887" s="3">
        <v>0</v>
      </c>
      <c r="O887" s="20" t="s">
        <v>376</v>
      </c>
    </row>
    <row r="888" spans="1:15" ht="165.75" customHeight="1">
      <c r="A888" s="232"/>
      <c r="B888" s="236"/>
      <c r="C888" s="237"/>
      <c r="D888" s="238"/>
      <c r="E888" s="232"/>
      <c r="F888" s="81">
        <v>2014</v>
      </c>
      <c r="G888" s="6">
        <f>I888+K888+M888</f>
        <v>2000</v>
      </c>
      <c r="H888" s="6">
        <f t="shared" ref="H888:H890" si="331">J888+L888+N888</f>
        <v>2429.5</v>
      </c>
      <c r="I888" s="3">
        <v>0</v>
      </c>
      <c r="J888" s="3">
        <v>0</v>
      </c>
      <c r="K888" s="3">
        <v>2000</v>
      </c>
      <c r="L888" s="3" t="s">
        <v>399</v>
      </c>
      <c r="M888" s="3">
        <v>0</v>
      </c>
      <c r="N888" s="3">
        <v>0</v>
      </c>
      <c r="O888" s="20" t="s">
        <v>400</v>
      </c>
    </row>
    <row r="889" spans="1:15" ht="156.75" customHeight="1">
      <c r="A889" s="197"/>
      <c r="B889" s="222"/>
      <c r="C889" s="223"/>
      <c r="D889" s="224"/>
      <c r="E889" s="197"/>
      <c r="F889" s="81">
        <v>2015</v>
      </c>
      <c r="G889" s="6">
        <f>I889+K889+M889</f>
        <v>2000</v>
      </c>
      <c r="H889" s="6">
        <f t="shared" si="331"/>
        <v>1631</v>
      </c>
      <c r="I889" s="3">
        <v>0</v>
      </c>
      <c r="J889" s="3">
        <v>0</v>
      </c>
      <c r="K889" s="3">
        <v>2000</v>
      </c>
      <c r="L889" s="3">
        <v>1631</v>
      </c>
      <c r="M889" s="3">
        <v>0</v>
      </c>
      <c r="N889" s="3">
        <v>0</v>
      </c>
      <c r="O889" s="20" t="s">
        <v>643</v>
      </c>
    </row>
    <row r="890" spans="1:15" ht="88.5" customHeight="1">
      <c r="A890" s="198"/>
      <c r="B890" s="225"/>
      <c r="C890" s="226"/>
      <c r="D890" s="227"/>
      <c r="E890" s="198"/>
      <c r="F890" s="147">
        <v>2016</v>
      </c>
      <c r="G890" s="6">
        <f>I890+K890+M890</f>
        <v>2000</v>
      </c>
      <c r="H890" s="6">
        <f t="shared" si="331"/>
        <v>613</v>
      </c>
      <c r="I890" s="3">
        <v>0</v>
      </c>
      <c r="J890" s="3">
        <v>0</v>
      </c>
      <c r="K890" s="3">
        <v>2000</v>
      </c>
      <c r="L890" s="3">
        <v>613</v>
      </c>
      <c r="M890" s="3">
        <v>0</v>
      </c>
      <c r="N890" s="3">
        <v>0</v>
      </c>
      <c r="O890" s="20" t="s">
        <v>779</v>
      </c>
    </row>
    <row r="891" spans="1:15">
      <c r="A891" s="231" t="s">
        <v>138</v>
      </c>
      <c r="B891" s="233" t="s">
        <v>170</v>
      </c>
      <c r="C891" s="234"/>
      <c r="D891" s="235"/>
      <c r="E891" s="231" t="s">
        <v>217</v>
      </c>
      <c r="F891" s="81" t="s">
        <v>323</v>
      </c>
      <c r="G891" s="3">
        <f>SUM(G892:G895)</f>
        <v>1800</v>
      </c>
      <c r="H891" s="3">
        <f t="shared" ref="H891:N891" si="332">SUM(H892:H895)</f>
        <v>2335.1999999999998</v>
      </c>
      <c r="I891" s="3">
        <f t="shared" si="332"/>
        <v>0</v>
      </c>
      <c r="J891" s="3">
        <f t="shared" si="332"/>
        <v>500</v>
      </c>
      <c r="K891" s="3">
        <f t="shared" si="332"/>
        <v>1800</v>
      </c>
      <c r="L891" s="3">
        <f t="shared" si="332"/>
        <v>1407</v>
      </c>
      <c r="M891" s="3">
        <f t="shared" si="332"/>
        <v>0</v>
      </c>
      <c r="N891" s="3">
        <f t="shared" si="332"/>
        <v>0</v>
      </c>
      <c r="O891" s="3"/>
    </row>
    <row r="892" spans="1:15" ht="167.25" customHeight="1">
      <c r="A892" s="232"/>
      <c r="B892" s="236"/>
      <c r="C892" s="237"/>
      <c r="D892" s="238"/>
      <c r="E892" s="232"/>
      <c r="F892" s="81">
        <v>2013</v>
      </c>
      <c r="G892" s="6">
        <f t="shared" ref="G892:H895" si="333">I892+K892+M892</f>
        <v>450</v>
      </c>
      <c r="H892" s="6">
        <f t="shared" si="333"/>
        <v>1146</v>
      </c>
      <c r="I892" s="3">
        <v>0</v>
      </c>
      <c r="J892" s="3">
        <v>500</v>
      </c>
      <c r="K892" s="3">
        <v>450</v>
      </c>
      <c r="L892" s="3">
        <v>646</v>
      </c>
      <c r="M892" s="3">
        <v>0</v>
      </c>
      <c r="N892" s="3">
        <v>0</v>
      </c>
      <c r="O892" s="20" t="s">
        <v>377</v>
      </c>
    </row>
    <row r="893" spans="1:15" ht="170.25" customHeight="1">
      <c r="A893" s="232"/>
      <c r="B893" s="236"/>
      <c r="C893" s="237"/>
      <c r="D893" s="238"/>
      <c r="E893" s="232"/>
      <c r="F893" s="81">
        <v>2014</v>
      </c>
      <c r="G893" s="6">
        <f t="shared" si="333"/>
        <v>450</v>
      </c>
      <c r="H893" s="6">
        <f t="shared" si="333"/>
        <v>428.2</v>
      </c>
      <c r="I893" s="3">
        <v>0</v>
      </c>
      <c r="J893" s="3">
        <v>0</v>
      </c>
      <c r="K893" s="3">
        <v>450</v>
      </c>
      <c r="L893" s="3" t="s">
        <v>401</v>
      </c>
      <c r="M893" s="3">
        <v>0</v>
      </c>
      <c r="N893" s="3">
        <v>0</v>
      </c>
      <c r="O893" s="20" t="s">
        <v>402</v>
      </c>
    </row>
    <row r="894" spans="1:15" ht="252" customHeight="1">
      <c r="A894" s="197"/>
      <c r="B894" s="222"/>
      <c r="C894" s="223"/>
      <c r="D894" s="224"/>
      <c r="E894" s="197"/>
      <c r="F894" s="81">
        <v>2015</v>
      </c>
      <c r="G894" s="6">
        <f t="shared" si="333"/>
        <v>450</v>
      </c>
      <c r="H894" s="6">
        <f t="shared" si="333"/>
        <v>748</v>
      </c>
      <c r="I894" s="3">
        <v>0</v>
      </c>
      <c r="J894" s="3">
        <v>0</v>
      </c>
      <c r="K894" s="3">
        <v>450</v>
      </c>
      <c r="L894" s="87">
        <v>748</v>
      </c>
      <c r="M894" s="3">
        <v>0</v>
      </c>
      <c r="N894" s="3">
        <v>0</v>
      </c>
      <c r="O894" s="20" t="s">
        <v>644</v>
      </c>
    </row>
    <row r="895" spans="1:15" ht="119.25" customHeight="1">
      <c r="A895" s="198"/>
      <c r="B895" s="225"/>
      <c r="C895" s="226"/>
      <c r="D895" s="227"/>
      <c r="E895" s="198"/>
      <c r="F895" s="147">
        <v>2016</v>
      </c>
      <c r="G895" s="6">
        <f t="shared" si="333"/>
        <v>450</v>
      </c>
      <c r="H895" s="6">
        <f t="shared" si="333"/>
        <v>13</v>
      </c>
      <c r="I895" s="3">
        <v>0</v>
      </c>
      <c r="J895" s="3">
        <v>0</v>
      </c>
      <c r="K895" s="3">
        <v>450</v>
      </c>
      <c r="L895" s="87">
        <v>13</v>
      </c>
      <c r="M895" s="3">
        <v>0</v>
      </c>
      <c r="N895" s="3">
        <v>0</v>
      </c>
      <c r="O895" s="20" t="s">
        <v>780</v>
      </c>
    </row>
    <row r="896" spans="1:15">
      <c r="A896" s="231" t="s">
        <v>315</v>
      </c>
      <c r="B896" s="233" t="s">
        <v>129</v>
      </c>
      <c r="C896" s="209"/>
      <c r="D896" s="210"/>
      <c r="E896" s="231" t="s">
        <v>315</v>
      </c>
      <c r="F896" s="81" t="s">
        <v>323</v>
      </c>
      <c r="G896" s="3">
        <f>SUM(G897:G900)</f>
        <v>11638.9</v>
      </c>
      <c r="H896" s="3">
        <f t="shared" ref="H896:N896" si="334">SUM(H897:H900)</f>
        <v>10164.459999999999</v>
      </c>
      <c r="I896" s="3">
        <f t="shared" si="334"/>
        <v>0</v>
      </c>
      <c r="J896" s="3">
        <f t="shared" si="334"/>
        <v>500</v>
      </c>
      <c r="K896" s="3">
        <f t="shared" si="334"/>
        <v>11638.9</v>
      </c>
      <c r="L896" s="3">
        <f t="shared" si="334"/>
        <v>9664.4599999999991</v>
      </c>
      <c r="M896" s="3">
        <f t="shared" si="334"/>
        <v>0</v>
      </c>
      <c r="N896" s="3">
        <f t="shared" si="334"/>
        <v>0</v>
      </c>
      <c r="O896" s="3"/>
    </row>
    <row r="897" spans="1:15">
      <c r="A897" s="197"/>
      <c r="B897" s="222"/>
      <c r="C897" s="247"/>
      <c r="D897" s="224"/>
      <c r="E897" s="197"/>
      <c r="F897" s="81">
        <v>2013</v>
      </c>
      <c r="G897" s="3">
        <f t="shared" ref="G897:N899" si="335">G872+G877+G882+G887+G892</f>
        <v>2908.9</v>
      </c>
      <c r="H897" s="3">
        <f t="shared" si="335"/>
        <v>3273</v>
      </c>
      <c r="I897" s="3">
        <f t="shared" si="335"/>
        <v>0</v>
      </c>
      <c r="J897" s="3">
        <f t="shared" si="335"/>
        <v>500</v>
      </c>
      <c r="K897" s="3">
        <f t="shared" si="335"/>
        <v>2908.9</v>
      </c>
      <c r="L897" s="3">
        <f t="shared" si="335"/>
        <v>2773</v>
      </c>
      <c r="M897" s="3">
        <f t="shared" si="335"/>
        <v>0</v>
      </c>
      <c r="N897" s="3">
        <f t="shared" si="335"/>
        <v>0</v>
      </c>
      <c r="O897" s="3"/>
    </row>
    <row r="898" spans="1:15">
      <c r="A898" s="197"/>
      <c r="B898" s="222"/>
      <c r="C898" s="247"/>
      <c r="D898" s="224"/>
      <c r="E898" s="197"/>
      <c r="F898" s="81">
        <v>2014</v>
      </c>
      <c r="G898" s="3">
        <f t="shared" si="335"/>
        <v>2910</v>
      </c>
      <c r="H898" s="3">
        <f t="shared" si="335"/>
        <v>3013.8999999999996</v>
      </c>
      <c r="I898" s="3">
        <f t="shared" si="335"/>
        <v>0</v>
      </c>
      <c r="J898" s="3">
        <f t="shared" si="335"/>
        <v>0</v>
      </c>
      <c r="K898" s="3">
        <f t="shared" si="335"/>
        <v>2910</v>
      </c>
      <c r="L898" s="3">
        <f t="shared" si="335"/>
        <v>3013.8999999999996</v>
      </c>
      <c r="M898" s="3">
        <f t="shared" si="335"/>
        <v>0</v>
      </c>
      <c r="N898" s="3">
        <f t="shared" si="335"/>
        <v>0</v>
      </c>
      <c r="O898" s="3"/>
    </row>
    <row r="899" spans="1:15">
      <c r="A899" s="197"/>
      <c r="B899" s="222"/>
      <c r="C899" s="223"/>
      <c r="D899" s="224"/>
      <c r="E899" s="197"/>
      <c r="F899" s="81">
        <v>2015</v>
      </c>
      <c r="G899" s="3">
        <f t="shared" si="335"/>
        <v>2910</v>
      </c>
      <c r="H899" s="3">
        <f t="shared" si="335"/>
        <v>3059</v>
      </c>
      <c r="I899" s="3">
        <f t="shared" si="335"/>
        <v>0</v>
      </c>
      <c r="J899" s="3">
        <f t="shared" si="335"/>
        <v>0</v>
      </c>
      <c r="K899" s="3">
        <f t="shared" si="335"/>
        <v>2910</v>
      </c>
      <c r="L899" s="3">
        <f t="shared" si="335"/>
        <v>3059</v>
      </c>
      <c r="M899" s="3">
        <f t="shared" si="335"/>
        <v>0</v>
      </c>
      <c r="N899" s="3">
        <f t="shared" si="335"/>
        <v>0</v>
      </c>
      <c r="O899" s="3"/>
    </row>
    <row r="900" spans="1:15">
      <c r="A900" s="198"/>
      <c r="B900" s="225"/>
      <c r="C900" s="226"/>
      <c r="D900" s="227"/>
      <c r="E900" s="198"/>
      <c r="F900" s="147">
        <v>2016</v>
      </c>
      <c r="G900" s="3">
        <f>G875+G880+G885+G890+G895</f>
        <v>2910</v>
      </c>
      <c r="H900" s="3">
        <f t="shared" ref="H900:N900" si="336">H875+H880+H885+H890+H895</f>
        <v>818.56</v>
      </c>
      <c r="I900" s="3">
        <f t="shared" si="336"/>
        <v>0</v>
      </c>
      <c r="J900" s="3">
        <f t="shared" si="336"/>
        <v>0</v>
      </c>
      <c r="K900" s="3">
        <f t="shared" si="336"/>
        <v>2910</v>
      </c>
      <c r="L900" s="3">
        <f t="shared" si="336"/>
        <v>818.56</v>
      </c>
      <c r="M900" s="3">
        <f t="shared" si="336"/>
        <v>0</v>
      </c>
      <c r="N900" s="3">
        <f t="shared" si="336"/>
        <v>0</v>
      </c>
      <c r="O900" s="3"/>
    </row>
    <row r="901" spans="1:15">
      <c r="A901" s="241" t="s">
        <v>139</v>
      </c>
      <c r="B901" s="242"/>
      <c r="C901" s="242"/>
      <c r="D901" s="242"/>
      <c r="E901" s="242"/>
      <c r="F901" s="242"/>
      <c r="G901" s="242"/>
      <c r="H901" s="242"/>
      <c r="I901" s="242"/>
      <c r="J901" s="242"/>
      <c r="K901" s="242"/>
      <c r="L901" s="242"/>
      <c r="M901" s="242"/>
      <c r="N901" s="242"/>
      <c r="O901" s="242"/>
    </row>
    <row r="902" spans="1:15">
      <c r="A902" s="245" t="s">
        <v>140</v>
      </c>
      <c r="B902" s="233" t="s">
        <v>130</v>
      </c>
      <c r="C902" s="234"/>
      <c r="D902" s="235"/>
      <c r="E902" s="231" t="s">
        <v>217</v>
      </c>
      <c r="F902" s="81" t="s">
        <v>323</v>
      </c>
      <c r="G902" s="3">
        <f>SUM(G903:G906)</f>
        <v>4000</v>
      </c>
      <c r="H902" s="3">
        <f t="shared" ref="H902:N902" si="337">SUM(H903:H906)</f>
        <v>6951.4790000000003</v>
      </c>
      <c r="I902" s="3">
        <f t="shared" si="337"/>
        <v>0</v>
      </c>
      <c r="J902" s="3">
        <f t="shared" si="337"/>
        <v>1149</v>
      </c>
      <c r="K902" s="3">
        <f t="shared" si="337"/>
        <v>2000</v>
      </c>
      <c r="L902" s="3">
        <f t="shared" si="337"/>
        <v>3459.4789999999998</v>
      </c>
      <c r="M902" s="3">
        <f t="shared" si="337"/>
        <v>2000</v>
      </c>
      <c r="N902" s="3">
        <f t="shared" si="337"/>
        <v>2343</v>
      </c>
      <c r="O902" s="3"/>
    </row>
    <row r="903" spans="1:15" ht="198.75" customHeight="1">
      <c r="A903" s="246"/>
      <c r="B903" s="236"/>
      <c r="C903" s="237"/>
      <c r="D903" s="238"/>
      <c r="E903" s="232"/>
      <c r="F903" s="81">
        <v>2013</v>
      </c>
      <c r="G903" s="6">
        <f t="shared" ref="G903:H906" si="338">I903+K903+M903</f>
        <v>1000</v>
      </c>
      <c r="H903" s="6">
        <f t="shared" si="338"/>
        <v>2273</v>
      </c>
      <c r="I903" s="3">
        <v>0</v>
      </c>
      <c r="J903" s="3">
        <v>475</v>
      </c>
      <c r="K903" s="3">
        <v>500</v>
      </c>
      <c r="L903" s="3">
        <v>1020</v>
      </c>
      <c r="M903" s="3">
        <v>500</v>
      </c>
      <c r="N903" s="3">
        <v>778</v>
      </c>
      <c r="O903" s="39" t="s">
        <v>378</v>
      </c>
    </row>
    <row r="904" spans="1:15" ht="203.25" customHeight="1">
      <c r="A904" s="246"/>
      <c r="B904" s="236"/>
      <c r="C904" s="237"/>
      <c r="D904" s="238"/>
      <c r="E904" s="232"/>
      <c r="F904" s="81">
        <v>2014</v>
      </c>
      <c r="G904" s="6">
        <f t="shared" si="338"/>
        <v>1000</v>
      </c>
      <c r="H904" s="6">
        <f t="shared" si="338"/>
        <v>2563</v>
      </c>
      <c r="I904" s="3">
        <v>0</v>
      </c>
      <c r="J904" s="3">
        <v>406</v>
      </c>
      <c r="K904" s="3">
        <v>500</v>
      </c>
      <c r="L904" s="3">
        <v>1282</v>
      </c>
      <c r="M904" s="3">
        <v>500</v>
      </c>
      <c r="N904" s="3">
        <v>875</v>
      </c>
      <c r="O904" s="39" t="s">
        <v>382</v>
      </c>
    </row>
    <row r="905" spans="1:15" ht="228.75" customHeight="1">
      <c r="A905" s="197"/>
      <c r="B905" s="222"/>
      <c r="C905" s="223"/>
      <c r="D905" s="224"/>
      <c r="E905" s="197"/>
      <c r="F905" s="81">
        <v>2015</v>
      </c>
      <c r="G905" s="6">
        <f t="shared" si="338"/>
        <v>1000</v>
      </c>
      <c r="H905" s="6">
        <f t="shared" si="338"/>
        <v>1649</v>
      </c>
      <c r="I905" s="3">
        <v>0</v>
      </c>
      <c r="J905" s="3">
        <v>210</v>
      </c>
      <c r="K905" s="3">
        <v>500</v>
      </c>
      <c r="L905" s="3">
        <v>954</v>
      </c>
      <c r="M905" s="3">
        <v>500</v>
      </c>
      <c r="N905" s="3">
        <v>485</v>
      </c>
      <c r="O905" s="88" t="s">
        <v>661</v>
      </c>
    </row>
    <row r="906" spans="1:15" ht="180.75" customHeight="1">
      <c r="A906" s="198"/>
      <c r="B906" s="225"/>
      <c r="C906" s="226"/>
      <c r="D906" s="227"/>
      <c r="E906" s="198"/>
      <c r="F906" s="141">
        <v>2016</v>
      </c>
      <c r="G906" s="6">
        <f t="shared" si="338"/>
        <v>1000</v>
      </c>
      <c r="H906" s="6">
        <f t="shared" si="338"/>
        <v>466.47900000000004</v>
      </c>
      <c r="I906" s="3">
        <v>0</v>
      </c>
      <c r="J906" s="3">
        <v>58</v>
      </c>
      <c r="K906" s="3">
        <v>500</v>
      </c>
      <c r="L906" s="3">
        <v>203.47900000000001</v>
      </c>
      <c r="M906" s="3">
        <v>500</v>
      </c>
      <c r="N906" s="3">
        <v>205</v>
      </c>
      <c r="O906" s="88" t="s">
        <v>746</v>
      </c>
    </row>
    <row r="907" spans="1:15">
      <c r="A907" s="243"/>
      <c r="B907" s="233" t="s">
        <v>131</v>
      </c>
      <c r="C907" s="234"/>
      <c r="D907" s="235"/>
      <c r="E907" s="231"/>
      <c r="F907" s="81" t="s">
        <v>323</v>
      </c>
      <c r="G907" s="3">
        <f>SUM(G908:G911)</f>
        <v>4000</v>
      </c>
      <c r="H907" s="3">
        <f t="shared" ref="H907:N907" si="339">SUM(H908:H911)</f>
        <v>6951.4790000000003</v>
      </c>
      <c r="I907" s="3">
        <f t="shared" si="339"/>
        <v>0</v>
      </c>
      <c r="J907" s="3">
        <f t="shared" si="339"/>
        <v>1149</v>
      </c>
      <c r="K907" s="3">
        <f t="shared" si="339"/>
        <v>2000</v>
      </c>
      <c r="L907" s="3">
        <f t="shared" si="339"/>
        <v>3459.4789999999998</v>
      </c>
      <c r="M907" s="3">
        <f t="shared" si="339"/>
        <v>2000</v>
      </c>
      <c r="N907" s="3">
        <f t="shared" si="339"/>
        <v>2343</v>
      </c>
      <c r="O907" s="3"/>
    </row>
    <row r="908" spans="1:15">
      <c r="A908" s="244"/>
      <c r="B908" s="236"/>
      <c r="C908" s="237"/>
      <c r="D908" s="238"/>
      <c r="E908" s="232"/>
      <c r="F908" s="81">
        <v>2013</v>
      </c>
      <c r="G908" s="3">
        <f>G903</f>
        <v>1000</v>
      </c>
      <c r="H908" s="3">
        <f t="shared" ref="H908:N910" si="340">H903</f>
        <v>2273</v>
      </c>
      <c r="I908" s="3">
        <f t="shared" si="340"/>
        <v>0</v>
      </c>
      <c r="J908" s="3">
        <f t="shared" si="340"/>
        <v>475</v>
      </c>
      <c r="K908" s="3">
        <f t="shared" si="340"/>
        <v>500</v>
      </c>
      <c r="L908" s="3">
        <f t="shared" si="340"/>
        <v>1020</v>
      </c>
      <c r="M908" s="3">
        <f t="shared" si="340"/>
        <v>500</v>
      </c>
      <c r="N908" s="3">
        <f t="shared" si="340"/>
        <v>778</v>
      </c>
      <c r="O908" s="3"/>
    </row>
    <row r="909" spans="1:15">
      <c r="A909" s="244"/>
      <c r="B909" s="236"/>
      <c r="C909" s="237"/>
      <c r="D909" s="238"/>
      <c r="E909" s="232"/>
      <c r="F909" s="81">
        <v>2014</v>
      </c>
      <c r="G909" s="3">
        <f>G904</f>
        <v>1000</v>
      </c>
      <c r="H909" s="3">
        <f t="shared" si="340"/>
        <v>2563</v>
      </c>
      <c r="I909" s="3">
        <f t="shared" si="340"/>
        <v>0</v>
      </c>
      <c r="J909" s="3">
        <f t="shared" si="340"/>
        <v>406</v>
      </c>
      <c r="K909" s="3">
        <f t="shared" si="340"/>
        <v>500</v>
      </c>
      <c r="L909" s="3">
        <f t="shared" si="340"/>
        <v>1282</v>
      </c>
      <c r="M909" s="3">
        <f t="shared" si="340"/>
        <v>500</v>
      </c>
      <c r="N909" s="3">
        <f t="shared" si="340"/>
        <v>875</v>
      </c>
      <c r="O909" s="3"/>
    </row>
    <row r="910" spans="1:15">
      <c r="A910" s="197"/>
      <c r="B910" s="222"/>
      <c r="C910" s="223"/>
      <c r="D910" s="224"/>
      <c r="E910" s="197"/>
      <c r="F910" s="81">
        <v>2015</v>
      </c>
      <c r="G910" s="3">
        <f>G905</f>
        <v>1000</v>
      </c>
      <c r="H910" s="3">
        <f t="shared" si="340"/>
        <v>1649</v>
      </c>
      <c r="I910" s="3">
        <f t="shared" si="340"/>
        <v>0</v>
      </c>
      <c r="J910" s="3">
        <f t="shared" si="340"/>
        <v>210</v>
      </c>
      <c r="K910" s="3">
        <f t="shared" si="340"/>
        <v>500</v>
      </c>
      <c r="L910" s="3">
        <f t="shared" si="340"/>
        <v>954</v>
      </c>
      <c r="M910" s="3">
        <f t="shared" si="340"/>
        <v>500</v>
      </c>
      <c r="N910" s="3">
        <f t="shared" si="340"/>
        <v>485</v>
      </c>
      <c r="O910" s="3"/>
    </row>
    <row r="911" spans="1:15">
      <c r="A911" s="198"/>
      <c r="B911" s="225"/>
      <c r="C911" s="226"/>
      <c r="D911" s="227"/>
      <c r="E911" s="198"/>
      <c r="F911" s="141">
        <v>2016</v>
      </c>
      <c r="G911" s="3">
        <f>G906</f>
        <v>1000</v>
      </c>
      <c r="H911" s="3">
        <f t="shared" ref="H911:N911" si="341">H906</f>
        <v>466.47900000000004</v>
      </c>
      <c r="I911" s="3">
        <f t="shared" si="341"/>
        <v>0</v>
      </c>
      <c r="J911" s="3">
        <f t="shared" si="341"/>
        <v>58</v>
      </c>
      <c r="K911" s="3">
        <f t="shared" si="341"/>
        <v>500</v>
      </c>
      <c r="L911" s="3">
        <f t="shared" si="341"/>
        <v>203.47900000000001</v>
      </c>
      <c r="M911" s="3">
        <f t="shared" si="341"/>
        <v>500</v>
      </c>
      <c r="N911" s="3">
        <f t="shared" si="341"/>
        <v>205</v>
      </c>
      <c r="O911" s="3"/>
    </row>
    <row r="912" spans="1:15" ht="21.75" customHeight="1">
      <c r="A912" s="243"/>
      <c r="B912" s="233" t="s">
        <v>132</v>
      </c>
      <c r="C912" s="234"/>
      <c r="D912" s="235"/>
      <c r="E912" s="231"/>
      <c r="F912" s="81" t="s">
        <v>323</v>
      </c>
      <c r="G912" s="3">
        <f>SUM(G913:G916)</f>
        <v>12207925.075999999</v>
      </c>
      <c r="H912" s="3">
        <f t="shared" ref="H912:N912" si="342">SUM(H913:H916)</f>
        <v>3304819.4389999998</v>
      </c>
      <c r="I912" s="3">
        <f t="shared" si="342"/>
        <v>3244572.3149999999</v>
      </c>
      <c r="J912" s="3">
        <f t="shared" si="342"/>
        <v>683723.2</v>
      </c>
      <c r="K912" s="3">
        <f t="shared" si="342"/>
        <v>1306030.307</v>
      </c>
      <c r="L912" s="3">
        <f t="shared" si="342"/>
        <v>289849.239</v>
      </c>
      <c r="M912" s="3">
        <f t="shared" si="342"/>
        <v>7659722.453999999</v>
      </c>
      <c r="N912" s="3">
        <f t="shared" si="342"/>
        <v>2336447.0000000005</v>
      </c>
      <c r="O912" s="3"/>
    </row>
    <row r="913" spans="1:15" ht="21" customHeight="1">
      <c r="A913" s="244"/>
      <c r="B913" s="236"/>
      <c r="C913" s="237"/>
      <c r="D913" s="238"/>
      <c r="E913" s="232"/>
      <c r="F913" s="81">
        <v>2013</v>
      </c>
      <c r="G913" s="3">
        <f t="shared" ref="G913:N913" si="343">G118+G258+G327+G413+G461+G519+G530+G621+G662+G688+G734+G835+G866+G898+G908</f>
        <v>4432280.5999999996</v>
      </c>
      <c r="H913" s="3">
        <f t="shared" si="343"/>
        <v>1212633.3999999999</v>
      </c>
      <c r="I913" s="3">
        <f t="shared" si="343"/>
        <v>904704.1</v>
      </c>
      <c r="J913" s="3">
        <f t="shared" si="343"/>
        <v>250280.3</v>
      </c>
      <c r="K913" s="3">
        <f t="shared" si="343"/>
        <v>306805.2</v>
      </c>
      <c r="L913" s="3">
        <f t="shared" si="343"/>
        <v>102216.8</v>
      </c>
      <c r="M913" s="3">
        <f t="shared" si="343"/>
        <v>3221971.3</v>
      </c>
      <c r="N913" s="3">
        <f t="shared" si="343"/>
        <v>860136.3</v>
      </c>
      <c r="O913" s="3"/>
    </row>
    <row r="914" spans="1:15" ht="22.5" customHeight="1">
      <c r="A914" s="244"/>
      <c r="B914" s="236"/>
      <c r="C914" s="237"/>
      <c r="D914" s="238"/>
      <c r="E914" s="232"/>
      <c r="F914" s="81">
        <v>2014</v>
      </c>
      <c r="G914" s="3">
        <f t="shared" ref="G914:N916" si="344">G119+G258+G327+G413+G461+G519+G530+G621+G662+G688+G734+G835+G866+G898+G909</f>
        <v>4164933.8</v>
      </c>
      <c r="H914" s="3">
        <f t="shared" si="344"/>
        <v>991328.1</v>
      </c>
      <c r="I914" s="3">
        <f t="shared" si="344"/>
        <v>815357.29999999993</v>
      </c>
      <c r="J914" s="3">
        <f t="shared" si="344"/>
        <v>97014</v>
      </c>
      <c r="K914" s="3">
        <f t="shared" si="344"/>
        <v>300805.2</v>
      </c>
      <c r="L914" s="3">
        <f t="shared" si="344"/>
        <v>96505.8</v>
      </c>
      <c r="M914" s="3">
        <f t="shared" si="344"/>
        <v>3049971.3</v>
      </c>
      <c r="N914" s="3">
        <f t="shared" si="344"/>
        <v>797808.3</v>
      </c>
      <c r="O914" s="3"/>
    </row>
    <row r="915" spans="1:15" ht="19.5" customHeight="1">
      <c r="A915" s="244"/>
      <c r="B915" s="236"/>
      <c r="C915" s="237"/>
      <c r="D915" s="238"/>
      <c r="E915" s="232"/>
      <c r="F915" s="193">
        <v>2015</v>
      </c>
      <c r="G915" s="3">
        <f t="shared" si="344"/>
        <v>2273842.2760000001</v>
      </c>
      <c r="H915" s="3">
        <f t="shared" si="344"/>
        <v>931055.4</v>
      </c>
      <c r="I915" s="3">
        <f t="shared" si="344"/>
        <v>985650.41499999992</v>
      </c>
      <c r="J915" s="3">
        <f t="shared" si="344"/>
        <v>304323.8</v>
      </c>
      <c r="K915" s="3">
        <f t="shared" si="344"/>
        <v>384702.80699999997</v>
      </c>
      <c r="L915" s="3">
        <f t="shared" si="344"/>
        <v>63874.3</v>
      </c>
      <c r="M915" s="3">
        <f t="shared" si="344"/>
        <v>903489.054</v>
      </c>
      <c r="N915" s="3">
        <f t="shared" si="344"/>
        <v>568057.30000000005</v>
      </c>
      <c r="O915" s="3"/>
    </row>
    <row r="916" spans="1:15" ht="19.5" customHeight="1">
      <c r="A916" s="198"/>
      <c r="B916" s="225"/>
      <c r="C916" s="226"/>
      <c r="D916" s="227"/>
      <c r="E916" s="198"/>
      <c r="F916" s="193">
        <v>2016</v>
      </c>
      <c r="G916" s="3">
        <f t="shared" si="344"/>
        <v>1336868.4000000001</v>
      </c>
      <c r="H916" s="3">
        <f t="shared" si="344"/>
        <v>169802.53899999999</v>
      </c>
      <c r="I916" s="3">
        <f t="shared" si="344"/>
        <v>538860.5</v>
      </c>
      <c r="J916" s="3">
        <f t="shared" si="344"/>
        <v>32105.1</v>
      </c>
      <c r="K916" s="3">
        <f t="shared" si="344"/>
        <v>313717.09999999998</v>
      </c>
      <c r="L916" s="3">
        <f t="shared" si="344"/>
        <v>27252.339000000004</v>
      </c>
      <c r="M916" s="3">
        <f t="shared" si="344"/>
        <v>484290.8</v>
      </c>
      <c r="N916" s="3">
        <f t="shared" si="344"/>
        <v>110445.1</v>
      </c>
      <c r="O916" s="3"/>
    </row>
    <row r="918" spans="1:15" s="15" customFormat="1" ht="15.75">
      <c r="B918" s="15" t="s">
        <v>815</v>
      </c>
      <c r="F918" s="16"/>
      <c r="G918" s="16"/>
      <c r="H918" s="16"/>
      <c r="I918" s="16"/>
      <c r="J918" s="16"/>
    </row>
    <row r="919" spans="1:15" s="15" customFormat="1" ht="15.75">
      <c r="B919" s="15" t="s">
        <v>814</v>
      </c>
      <c r="F919" s="16"/>
      <c r="G919" s="16"/>
      <c r="H919" s="16" t="s">
        <v>816</v>
      </c>
      <c r="I919" s="16"/>
      <c r="J919" s="16"/>
    </row>
    <row r="920" spans="1:15" s="15" customFormat="1" ht="15.75">
      <c r="F920" s="16"/>
      <c r="G920" s="16"/>
      <c r="H920" s="16"/>
      <c r="I920" s="16"/>
      <c r="J920" s="16"/>
    </row>
    <row r="921" spans="1:15" s="15" customFormat="1" ht="15.75">
      <c r="B921" s="15" t="s">
        <v>684</v>
      </c>
      <c r="F921" s="16"/>
      <c r="G921" s="16"/>
      <c r="H921" s="16"/>
      <c r="I921" s="16"/>
      <c r="J921" s="16"/>
    </row>
    <row r="922" spans="1:15">
      <c r="B922" s="1" t="s">
        <v>685</v>
      </c>
    </row>
  </sheetData>
  <mergeCells count="621">
    <mergeCell ref="B346:D350"/>
    <mergeCell ref="E346:E350"/>
    <mergeCell ref="B136:D136"/>
    <mergeCell ref="B298:D298"/>
    <mergeCell ref="B299:D299"/>
    <mergeCell ref="B305:D305"/>
    <mergeCell ref="B306:D306"/>
    <mergeCell ref="B319:D319"/>
    <mergeCell ref="B457:D457"/>
    <mergeCell ref="E209:E213"/>
    <mergeCell ref="B209:D213"/>
    <mergeCell ref="B246:D250"/>
    <mergeCell ref="E246:E250"/>
    <mergeCell ref="B215:D215"/>
    <mergeCell ref="B216:D220"/>
    <mergeCell ref="E216:E220"/>
    <mergeCell ref="B351:D355"/>
    <mergeCell ref="E351:E355"/>
    <mergeCell ref="E204:E208"/>
    <mergeCell ref="B300:D304"/>
    <mergeCell ref="B406:D410"/>
    <mergeCell ref="E406:E410"/>
    <mergeCell ref="B187:D187"/>
    <mergeCell ref="B188:D188"/>
    <mergeCell ref="B886:D890"/>
    <mergeCell ref="E886:E890"/>
    <mergeCell ref="A881:A885"/>
    <mergeCell ref="B881:D885"/>
    <mergeCell ref="E881:E885"/>
    <mergeCell ref="B752:D752"/>
    <mergeCell ref="B757:D757"/>
    <mergeCell ref="B817:D817"/>
    <mergeCell ref="B822:D822"/>
    <mergeCell ref="B827:D827"/>
    <mergeCell ref="B772:D772"/>
    <mergeCell ref="B777:D777"/>
    <mergeCell ref="B771:D771"/>
    <mergeCell ref="E768:E771"/>
    <mergeCell ref="A763:A766"/>
    <mergeCell ref="B766:D766"/>
    <mergeCell ref="E763:E766"/>
    <mergeCell ref="A758:A761"/>
    <mergeCell ref="B758:D760"/>
    <mergeCell ref="B763:D765"/>
    <mergeCell ref="A768:A770"/>
    <mergeCell ref="B782:D782"/>
    <mergeCell ref="A788:A791"/>
    <mergeCell ref="B791:D791"/>
    <mergeCell ref="E630:E634"/>
    <mergeCell ref="A635:A639"/>
    <mergeCell ref="B635:D639"/>
    <mergeCell ref="E635:E639"/>
    <mergeCell ref="A640:A644"/>
    <mergeCell ref="B640:D644"/>
    <mergeCell ref="A609:A613"/>
    <mergeCell ref="B609:D613"/>
    <mergeCell ref="E609:E613"/>
    <mergeCell ref="A599:A603"/>
    <mergeCell ref="B599:D603"/>
    <mergeCell ref="E599:E603"/>
    <mergeCell ref="A604:A608"/>
    <mergeCell ref="B604:D608"/>
    <mergeCell ref="E604:E608"/>
    <mergeCell ref="A650:A654"/>
    <mergeCell ref="B650:D654"/>
    <mergeCell ref="E650:E654"/>
    <mergeCell ref="A624:O624"/>
    <mergeCell ref="A614:A618"/>
    <mergeCell ref="B614:D618"/>
    <mergeCell ref="E614:E618"/>
    <mergeCell ref="A619:A623"/>
    <mergeCell ref="B619:D623"/>
    <mergeCell ref="E619:E623"/>
    <mergeCell ref="A625:A629"/>
    <mergeCell ref="B630:D634"/>
    <mergeCell ref="A645:A649"/>
    <mergeCell ref="B645:D649"/>
    <mergeCell ref="E645:E649"/>
    <mergeCell ref="A630:A634"/>
    <mergeCell ref="B625:D629"/>
    <mergeCell ref="E625:E629"/>
    <mergeCell ref="A554:A558"/>
    <mergeCell ref="B554:D558"/>
    <mergeCell ref="E554:E558"/>
    <mergeCell ref="A559:A563"/>
    <mergeCell ref="B559:D563"/>
    <mergeCell ref="E559:E563"/>
    <mergeCell ref="E640:E644"/>
    <mergeCell ref="A584:A588"/>
    <mergeCell ref="B584:D588"/>
    <mergeCell ref="E584:E588"/>
    <mergeCell ref="A564:A568"/>
    <mergeCell ref="B564:D568"/>
    <mergeCell ref="A589:A593"/>
    <mergeCell ref="B589:D593"/>
    <mergeCell ref="E589:E593"/>
    <mergeCell ref="A594:A598"/>
    <mergeCell ref="B594:D598"/>
    <mergeCell ref="E594:E598"/>
    <mergeCell ref="A579:A583"/>
    <mergeCell ref="B579:D583"/>
    <mergeCell ref="E579:E583"/>
    <mergeCell ref="A574:A578"/>
    <mergeCell ref="B574:D578"/>
    <mergeCell ref="E574:E578"/>
    <mergeCell ref="B396:D400"/>
    <mergeCell ref="E396:E400"/>
    <mergeCell ref="A416:O416"/>
    <mergeCell ref="A406:A410"/>
    <mergeCell ref="B544:D548"/>
    <mergeCell ref="E544:E548"/>
    <mergeCell ref="A549:A553"/>
    <mergeCell ref="B549:D553"/>
    <mergeCell ref="E549:E553"/>
    <mergeCell ref="A411:A415"/>
    <mergeCell ref="B411:D415"/>
    <mergeCell ref="E411:E415"/>
    <mergeCell ref="A417:A421"/>
    <mergeCell ref="B417:D421"/>
    <mergeCell ref="E417:E421"/>
    <mergeCell ref="A422:A426"/>
    <mergeCell ref="B422:D426"/>
    <mergeCell ref="E422:E426"/>
    <mergeCell ref="A427:A431"/>
    <mergeCell ref="B427:D431"/>
    <mergeCell ref="E427:E431"/>
    <mergeCell ref="A432:A436"/>
    <mergeCell ref="B432:D436"/>
    <mergeCell ref="E432:E436"/>
    <mergeCell ref="E256:E260"/>
    <mergeCell ref="A263:A267"/>
    <mergeCell ref="B263:D267"/>
    <mergeCell ref="E263:E267"/>
    <mergeCell ref="A466:A470"/>
    <mergeCell ref="B466:D470"/>
    <mergeCell ref="E466:E470"/>
    <mergeCell ref="A371:A375"/>
    <mergeCell ref="B371:D375"/>
    <mergeCell ref="E371:E375"/>
    <mergeCell ref="A401:A405"/>
    <mergeCell ref="B401:D405"/>
    <mergeCell ref="E401:E405"/>
    <mergeCell ref="A376:A380"/>
    <mergeCell ref="B376:D380"/>
    <mergeCell ref="E376:E380"/>
    <mergeCell ref="A381:A385"/>
    <mergeCell ref="B381:D385"/>
    <mergeCell ref="E381:E385"/>
    <mergeCell ref="A386:A390"/>
    <mergeCell ref="A391:A395"/>
    <mergeCell ref="B391:D395"/>
    <mergeCell ref="E391:E395"/>
    <mergeCell ref="A396:A400"/>
    <mergeCell ref="A221:A225"/>
    <mergeCell ref="B221:D225"/>
    <mergeCell ref="E221:E225"/>
    <mergeCell ref="A226:A230"/>
    <mergeCell ref="B226:D230"/>
    <mergeCell ref="A209:A213"/>
    <mergeCell ref="A246:A250"/>
    <mergeCell ref="A216:A220"/>
    <mergeCell ref="E226:E230"/>
    <mergeCell ref="A231:A235"/>
    <mergeCell ref="B231:D235"/>
    <mergeCell ref="E231:E235"/>
    <mergeCell ref="A236:A240"/>
    <mergeCell ref="B236:D240"/>
    <mergeCell ref="E236:E240"/>
    <mergeCell ref="A241:A245"/>
    <mergeCell ref="B241:D245"/>
    <mergeCell ref="E241:E245"/>
    <mergeCell ref="E41:E45"/>
    <mergeCell ref="A46:A50"/>
    <mergeCell ref="B46:D50"/>
    <mergeCell ref="E46:E50"/>
    <mergeCell ref="A51:A55"/>
    <mergeCell ref="B51:D55"/>
    <mergeCell ref="E51:E55"/>
    <mergeCell ref="A57:A61"/>
    <mergeCell ref="B57:D61"/>
    <mergeCell ref="E57:E61"/>
    <mergeCell ref="A41:A45"/>
    <mergeCell ref="B41:D45"/>
    <mergeCell ref="A146:A147"/>
    <mergeCell ref="B317:D317"/>
    <mergeCell ref="B200:D200"/>
    <mergeCell ref="B178:D178"/>
    <mergeCell ref="B179:D179"/>
    <mergeCell ref="B180:D180"/>
    <mergeCell ref="B181:D181"/>
    <mergeCell ref="B182:D182"/>
    <mergeCell ref="B183:D183"/>
    <mergeCell ref="B184:D184"/>
    <mergeCell ref="B185:D185"/>
    <mergeCell ref="B186:D186"/>
    <mergeCell ref="B201:D201"/>
    <mergeCell ref="B202:D202"/>
    <mergeCell ref="B214:D214"/>
    <mergeCell ref="B203:D203"/>
    <mergeCell ref="B204:D208"/>
    <mergeCell ref="A204:A208"/>
    <mergeCell ref="A261:O262"/>
    <mergeCell ref="A251:A255"/>
    <mergeCell ref="B251:D255"/>
    <mergeCell ref="E251:E255"/>
    <mergeCell ref="A256:A260"/>
    <mergeCell ref="B256:D260"/>
    <mergeCell ref="B134:D134"/>
    <mergeCell ref="B171:D171"/>
    <mergeCell ref="B172:D172"/>
    <mergeCell ref="A142:A144"/>
    <mergeCell ref="B142:D144"/>
    <mergeCell ref="E142:E144"/>
    <mergeCell ref="B145:D145"/>
    <mergeCell ref="B148:D148"/>
    <mergeCell ref="B149:D149"/>
    <mergeCell ref="B155:D155"/>
    <mergeCell ref="A163:A170"/>
    <mergeCell ref="B168:D168"/>
    <mergeCell ref="B169:D169"/>
    <mergeCell ref="B170:D170"/>
    <mergeCell ref="B163:D167"/>
    <mergeCell ref="E163:E167"/>
    <mergeCell ref="B135:D135"/>
    <mergeCell ref="A137:A141"/>
    <mergeCell ref="B146:D147"/>
    <mergeCell ref="E146:E147"/>
    <mergeCell ref="A150:A154"/>
    <mergeCell ref="B150:D154"/>
    <mergeCell ref="B137:D141"/>
    <mergeCell ref="E137:E141"/>
    <mergeCell ref="A1:O1"/>
    <mergeCell ref="A2:N2"/>
    <mergeCell ref="A3:O3"/>
    <mergeCell ref="F4:S4"/>
    <mergeCell ref="B5:D8"/>
    <mergeCell ref="F5:F8"/>
    <mergeCell ref="G5:N5"/>
    <mergeCell ref="O5:O8"/>
    <mergeCell ref="G6:N6"/>
    <mergeCell ref="G7:H8"/>
    <mergeCell ref="I7:J7"/>
    <mergeCell ref="K7:L7"/>
    <mergeCell ref="M7:N7"/>
    <mergeCell ref="A5:A8"/>
    <mergeCell ref="E5:E8"/>
    <mergeCell ref="B9:D9"/>
    <mergeCell ref="A10:O10"/>
    <mergeCell ref="A11:A15"/>
    <mergeCell ref="B11:D15"/>
    <mergeCell ref="E11:E15"/>
    <mergeCell ref="A16:A20"/>
    <mergeCell ref="B16:D20"/>
    <mergeCell ref="E16:E20"/>
    <mergeCell ref="A21:A25"/>
    <mergeCell ref="B21:D25"/>
    <mergeCell ref="E21:E25"/>
    <mergeCell ref="O26:O28"/>
    <mergeCell ref="A26:A30"/>
    <mergeCell ref="B26:D30"/>
    <mergeCell ref="E26:E30"/>
    <mergeCell ref="A31:A35"/>
    <mergeCell ref="B31:D35"/>
    <mergeCell ref="E31:E35"/>
    <mergeCell ref="A36:A40"/>
    <mergeCell ref="B36:D40"/>
    <mergeCell ref="E36:E40"/>
    <mergeCell ref="A97:A101"/>
    <mergeCell ref="B97:D101"/>
    <mergeCell ref="E97:E101"/>
    <mergeCell ref="A67:A71"/>
    <mergeCell ref="B67:D71"/>
    <mergeCell ref="E67:E71"/>
    <mergeCell ref="A72:A76"/>
    <mergeCell ref="B72:D76"/>
    <mergeCell ref="E72:E76"/>
    <mergeCell ref="A77:A81"/>
    <mergeCell ref="B77:D81"/>
    <mergeCell ref="E77:E81"/>
    <mergeCell ref="A82:A86"/>
    <mergeCell ref="B82:D86"/>
    <mergeCell ref="E82:E86"/>
    <mergeCell ref="A87:A91"/>
    <mergeCell ref="B87:D91"/>
    <mergeCell ref="E87:E91"/>
    <mergeCell ref="A92:A96"/>
    <mergeCell ref="B92:D96"/>
    <mergeCell ref="E92:E96"/>
    <mergeCell ref="A102:A106"/>
    <mergeCell ref="B102:D106"/>
    <mergeCell ref="E102:E106"/>
    <mergeCell ref="A107:A111"/>
    <mergeCell ref="B107:D111"/>
    <mergeCell ref="E107:E111"/>
    <mergeCell ref="E117:E121"/>
    <mergeCell ref="B117:D121"/>
    <mergeCell ref="A117:A121"/>
    <mergeCell ref="A122:O122"/>
    <mergeCell ref="A128:A129"/>
    <mergeCell ref="B128:D129"/>
    <mergeCell ref="E128:E129"/>
    <mergeCell ref="B130:D130"/>
    <mergeCell ref="A123:A127"/>
    <mergeCell ref="B123:D127"/>
    <mergeCell ref="E123:E127"/>
    <mergeCell ref="A131:A133"/>
    <mergeCell ref="B131:D133"/>
    <mergeCell ref="E132:E133"/>
    <mergeCell ref="A268:A272"/>
    <mergeCell ref="B268:D272"/>
    <mergeCell ref="E268:E272"/>
    <mergeCell ref="A273:A277"/>
    <mergeCell ref="B273:D277"/>
    <mergeCell ref="E273:E277"/>
    <mergeCell ref="A278:A282"/>
    <mergeCell ref="B278:D282"/>
    <mergeCell ref="E278:E282"/>
    <mergeCell ref="A283:A287"/>
    <mergeCell ref="B283:D287"/>
    <mergeCell ref="E283:E287"/>
    <mergeCell ref="A288:A292"/>
    <mergeCell ref="B288:D292"/>
    <mergeCell ref="E288:E292"/>
    <mergeCell ref="A307:A311"/>
    <mergeCell ref="B307:D311"/>
    <mergeCell ref="E307:E311"/>
    <mergeCell ref="A293:A297"/>
    <mergeCell ref="B293:D297"/>
    <mergeCell ref="E293:E297"/>
    <mergeCell ref="A300:A304"/>
    <mergeCell ref="E300:E304"/>
    <mergeCell ref="A312:A316"/>
    <mergeCell ref="B312:D316"/>
    <mergeCell ref="E312:E316"/>
    <mergeCell ref="B318:D318"/>
    <mergeCell ref="A320:A324"/>
    <mergeCell ref="B320:D324"/>
    <mergeCell ref="E320:E324"/>
    <mergeCell ref="B341:D345"/>
    <mergeCell ref="E341:E345"/>
    <mergeCell ref="A346:A350"/>
    <mergeCell ref="B386:D390"/>
    <mergeCell ref="E386:E390"/>
    <mergeCell ref="B366:D370"/>
    <mergeCell ref="A366:A370"/>
    <mergeCell ref="E366:E370"/>
    <mergeCell ref="A325:A329"/>
    <mergeCell ref="B325:D329"/>
    <mergeCell ref="E325:E329"/>
    <mergeCell ref="A331:A335"/>
    <mergeCell ref="B331:D335"/>
    <mergeCell ref="E331:E335"/>
    <mergeCell ref="A330:O330"/>
    <mergeCell ref="A336:A340"/>
    <mergeCell ref="B336:D340"/>
    <mergeCell ref="E336:E340"/>
    <mergeCell ref="A341:A345"/>
    <mergeCell ref="A351:A355"/>
    <mergeCell ref="A356:A360"/>
    <mergeCell ref="B356:D360"/>
    <mergeCell ref="E356:E360"/>
    <mergeCell ref="A361:A365"/>
    <mergeCell ref="B361:D365"/>
    <mergeCell ref="E361:E365"/>
    <mergeCell ref="A437:A441"/>
    <mergeCell ref="B437:D441"/>
    <mergeCell ref="E437:E441"/>
    <mergeCell ref="A471:A475"/>
    <mergeCell ref="B471:D475"/>
    <mergeCell ref="E471:E475"/>
    <mergeCell ref="A476:A480"/>
    <mergeCell ref="B476:D480"/>
    <mergeCell ref="E476:E480"/>
    <mergeCell ref="A481:A485"/>
    <mergeCell ref="B481:D485"/>
    <mergeCell ref="E481:E485"/>
    <mergeCell ref="A442:A446"/>
    <mergeCell ref="B442:D446"/>
    <mergeCell ref="E442:E446"/>
    <mergeCell ref="A447:A451"/>
    <mergeCell ref="B447:D451"/>
    <mergeCell ref="E447:E451"/>
    <mergeCell ref="A452:A456"/>
    <mergeCell ref="A464:O464"/>
    <mergeCell ref="A465:O465"/>
    <mergeCell ref="A459:A463"/>
    <mergeCell ref="B459:D463"/>
    <mergeCell ref="B452:D456"/>
    <mergeCell ref="E452:E456"/>
    <mergeCell ref="E459:E463"/>
    <mergeCell ref="B458:D458"/>
    <mergeCell ref="A522:O522"/>
    <mergeCell ref="E486:E490"/>
    <mergeCell ref="A491:A495"/>
    <mergeCell ref="B491:D495"/>
    <mergeCell ref="E491:E495"/>
    <mergeCell ref="A497:A501"/>
    <mergeCell ref="B497:D501"/>
    <mergeCell ref="E497:E501"/>
    <mergeCell ref="A502:A506"/>
    <mergeCell ref="B502:D506"/>
    <mergeCell ref="E502:E506"/>
    <mergeCell ref="A507:A511"/>
    <mergeCell ref="B507:D511"/>
    <mergeCell ref="E507:E511"/>
    <mergeCell ref="A512:A516"/>
    <mergeCell ref="A517:A521"/>
    <mergeCell ref="B517:D521"/>
    <mergeCell ref="E517:E521"/>
    <mergeCell ref="A496:O496"/>
    <mergeCell ref="A486:A490"/>
    <mergeCell ref="B486:D490"/>
    <mergeCell ref="B512:D516"/>
    <mergeCell ref="E512:E516"/>
    <mergeCell ref="A523:A527"/>
    <mergeCell ref="B523:D527"/>
    <mergeCell ref="E523:E527"/>
    <mergeCell ref="A528:A532"/>
    <mergeCell ref="A655:A659"/>
    <mergeCell ref="B655:D659"/>
    <mergeCell ref="E655:E659"/>
    <mergeCell ref="A660:A664"/>
    <mergeCell ref="B660:D664"/>
    <mergeCell ref="E660:E664"/>
    <mergeCell ref="B528:D532"/>
    <mergeCell ref="E528:E532"/>
    <mergeCell ref="A534:A538"/>
    <mergeCell ref="B534:D538"/>
    <mergeCell ref="E534:E538"/>
    <mergeCell ref="A533:O533"/>
    <mergeCell ref="E564:E568"/>
    <mergeCell ref="A569:A573"/>
    <mergeCell ref="B569:D573"/>
    <mergeCell ref="E569:E573"/>
    <mergeCell ref="A539:A543"/>
    <mergeCell ref="B539:D543"/>
    <mergeCell ref="E539:E543"/>
    <mergeCell ref="A544:A548"/>
    <mergeCell ref="A665:O665"/>
    <mergeCell ref="A666:A670"/>
    <mergeCell ref="B666:D670"/>
    <mergeCell ref="E666:E670"/>
    <mergeCell ref="A671:A675"/>
    <mergeCell ref="B671:D675"/>
    <mergeCell ref="E671:E675"/>
    <mergeCell ref="A676:A680"/>
    <mergeCell ref="B676:D680"/>
    <mergeCell ref="E676:E680"/>
    <mergeCell ref="A691:O691"/>
    <mergeCell ref="B681:D685"/>
    <mergeCell ref="E681:E685"/>
    <mergeCell ref="A686:A690"/>
    <mergeCell ref="B686:D690"/>
    <mergeCell ref="E686:E690"/>
    <mergeCell ref="A681:A685"/>
    <mergeCell ref="A692:A696"/>
    <mergeCell ref="B692:D696"/>
    <mergeCell ref="E692:E696"/>
    <mergeCell ref="A697:A701"/>
    <mergeCell ref="B697:D701"/>
    <mergeCell ref="E697:E701"/>
    <mergeCell ref="A702:A706"/>
    <mergeCell ref="B702:D706"/>
    <mergeCell ref="E702:E706"/>
    <mergeCell ref="A707:A711"/>
    <mergeCell ref="B707:D711"/>
    <mergeCell ref="E707:E711"/>
    <mergeCell ref="A712:A716"/>
    <mergeCell ref="B712:D716"/>
    <mergeCell ref="E712:E716"/>
    <mergeCell ref="A717:A721"/>
    <mergeCell ref="B717:D721"/>
    <mergeCell ref="E717:E721"/>
    <mergeCell ref="B738:D742"/>
    <mergeCell ref="B753:D755"/>
    <mergeCell ref="E738:E742"/>
    <mergeCell ref="A722:A726"/>
    <mergeCell ref="B722:D726"/>
    <mergeCell ref="E722:E726"/>
    <mergeCell ref="A737:O737"/>
    <mergeCell ref="A738:A740"/>
    <mergeCell ref="A727:A731"/>
    <mergeCell ref="B727:D731"/>
    <mergeCell ref="E727:E731"/>
    <mergeCell ref="A732:A736"/>
    <mergeCell ref="B732:D736"/>
    <mergeCell ref="E732:E736"/>
    <mergeCell ref="A753:A756"/>
    <mergeCell ref="B756:D756"/>
    <mergeCell ref="A748:A751"/>
    <mergeCell ref="B748:D751"/>
    <mergeCell ref="E748:E751"/>
    <mergeCell ref="A743:A747"/>
    <mergeCell ref="B743:D747"/>
    <mergeCell ref="E743:E747"/>
    <mergeCell ref="B762:D762"/>
    <mergeCell ref="B767:D767"/>
    <mergeCell ref="B773:D775"/>
    <mergeCell ref="B778:D780"/>
    <mergeCell ref="E753:E757"/>
    <mergeCell ref="B768:D770"/>
    <mergeCell ref="B761:D761"/>
    <mergeCell ref="E758:E761"/>
    <mergeCell ref="A778:A781"/>
    <mergeCell ref="B781:D781"/>
    <mergeCell ref="E778:E781"/>
    <mergeCell ref="A773:A776"/>
    <mergeCell ref="B776:D776"/>
    <mergeCell ref="E773:E776"/>
    <mergeCell ref="B783:D785"/>
    <mergeCell ref="E798:E801"/>
    <mergeCell ref="A793:A796"/>
    <mergeCell ref="B796:D796"/>
    <mergeCell ref="E793:E796"/>
    <mergeCell ref="B802:D802"/>
    <mergeCell ref="B807:D807"/>
    <mergeCell ref="B812:D812"/>
    <mergeCell ref="E788:E791"/>
    <mergeCell ref="A783:A786"/>
    <mergeCell ref="B786:D786"/>
    <mergeCell ref="E783:E786"/>
    <mergeCell ref="B788:D790"/>
    <mergeCell ref="B787:D787"/>
    <mergeCell ref="B792:D792"/>
    <mergeCell ref="B797:D797"/>
    <mergeCell ref="B803:D805"/>
    <mergeCell ref="B818:D820"/>
    <mergeCell ref="B823:D825"/>
    <mergeCell ref="A819:A821"/>
    <mergeCell ref="B793:D795"/>
    <mergeCell ref="B798:D800"/>
    <mergeCell ref="A833:A837"/>
    <mergeCell ref="B833:D837"/>
    <mergeCell ref="E833:E837"/>
    <mergeCell ref="A828:A832"/>
    <mergeCell ref="B828:D832"/>
    <mergeCell ref="E828:E832"/>
    <mergeCell ref="A823:A826"/>
    <mergeCell ref="B826:D826"/>
    <mergeCell ref="E823:E826"/>
    <mergeCell ref="B808:D810"/>
    <mergeCell ref="B813:D815"/>
    <mergeCell ref="A798:A801"/>
    <mergeCell ref="B801:D801"/>
    <mergeCell ref="A838:O838"/>
    <mergeCell ref="A849:A853"/>
    <mergeCell ref="B849:D853"/>
    <mergeCell ref="A844:A848"/>
    <mergeCell ref="E849:E853"/>
    <mergeCell ref="B844:D848"/>
    <mergeCell ref="E844:E848"/>
    <mergeCell ref="B839:D843"/>
    <mergeCell ref="E839:E843"/>
    <mergeCell ref="A839:A843"/>
    <mergeCell ref="A864:A868"/>
    <mergeCell ref="B864:D868"/>
    <mergeCell ref="E864:E868"/>
    <mergeCell ref="A859:A863"/>
    <mergeCell ref="B859:D863"/>
    <mergeCell ref="E859:E863"/>
    <mergeCell ref="A854:A858"/>
    <mergeCell ref="B854:D858"/>
    <mergeCell ref="E854:E858"/>
    <mergeCell ref="A869:O869"/>
    <mergeCell ref="A901:O901"/>
    <mergeCell ref="A912:A916"/>
    <mergeCell ref="B912:D916"/>
    <mergeCell ref="E912:E916"/>
    <mergeCell ref="A907:A911"/>
    <mergeCell ref="B907:D911"/>
    <mergeCell ref="A876:A880"/>
    <mergeCell ref="B876:D880"/>
    <mergeCell ref="E876:E880"/>
    <mergeCell ref="A871:A875"/>
    <mergeCell ref="B871:D875"/>
    <mergeCell ref="E871:E875"/>
    <mergeCell ref="E907:E911"/>
    <mergeCell ref="A902:A906"/>
    <mergeCell ref="B902:D906"/>
    <mergeCell ref="E902:E906"/>
    <mergeCell ref="A896:A900"/>
    <mergeCell ref="B896:D900"/>
    <mergeCell ref="E896:E900"/>
    <mergeCell ref="A891:A895"/>
    <mergeCell ref="B891:D895"/>
    <mergeCell ref="E891:E895"/>
    <mergeCell ref="A886:A890"/>
    <mergeCell ref="E150:E154"/>
    <mergeCell ref="A156:A157"/>
    <mergeCell ref="B156:D157"/>
    <mergeCell ref="E156:E157"/>
    <mergeCell ref="E158:E162"/>
    <mergeCell ref="B158:D162"/>
    <mergeCell ref="A158:A162"/>
    <mergeCell ref="A173:A177"/>
    <mergeCell ref="B173:D177"/>
    <mergeCell ref="E173:E177"/>
    <mergeCell ref="A62:A66"/>
    <mergeCell ref="B62:D66"/>
    <mergeCell ref="E62:E66"/>
    <mergeCell ref="A112:A116"/>
    <mergeCell ref="B112:D116"/>
    <mergeCell ref="E112:E116"/>
    <mergeCell ref="B821:D821"/>
    <mergeCell ref="E818:E821"/>
    <mergeCell ref="A813:A816"/>
    <mergeCell ref="B816:D816"/>
    <mergeCell ref="E813:E816"/>
    <mergeCell ref="A808:A811"/>
    <mergeCell ref="B811:D811"/>
    <mergeCell ref="E808:E811"/>
    <mergeCell ref="A803:A806"/>
    <mergeCell ref="B806:D806"/>
    <mergeCell ref="E803:E806"/>
    <mergeCell ref="B189:D189"/>
    <mergeCell ref="A190:A194"/>
    <mergeCell ref="B190:D194"/>
    <mergeCell ref="E190:E194"/>
    <mergeCell ref="A195:A199"/>
    <mergeCell ref="B195:D199"/>
    <mergeCell ref="E195:E199"/>
  </mergeCells>
  <phoneticPr fontId="10" type="noConversion"/>
  <pageMargins left="0.35433070866141736" right="0" top="0.59055118110236227" bottom="0.19685039370078741" header="0.51181102362204722" footer="0.51181102362204722"/>
  <pageSetup paperSize="9" scale="65" orientation="landscape" r:id="rId1"/>
  <headerFooter alignWithMargins="0"/>
  <rowBreaks count="60" manualBreakCount="60">
    <brk id="17" max="14" man="1"/>
    <brk id="25" max="14" man="1"/>
    <brk id="35" max="14" man="1"/>
    <brk id="40" max="14" man="1"/>
    <brk id="50" max="14" man="1"/>
    <brk id="66" max="14" man="1"/>
    <brk id="76" max="14" man="1"/>
    <brk id="86" max="14" man="1"/>
    <brk id="96" max="14" man="1"/>
    <brk id="106" max="14" man="1"/>
    <brk id="121" max="14" man="1"/>
    <brk id="130" max="14" man="1"/>
    <brk id="141" max="14" man="1"/>
    <brk id="147" max="14" man="1"/>
    <brk id="162" max="14" man="1"/>
    <brk id="172" max="14" man="1"/>
    <brk id="189" max="14" man="1"/>
    <brk id="194" max="14" man="1"/>
    <brk id="202" max="14" man="1"/>
    <brk id="212" max="14" man="1"/>
    <brk id="222" max="14" man="1"/>
    <brk id="225" max="14" man="1"/>
    <brk id="240" max="14" man="1"/>
    <brk id="245" max="14" man="1"/>
    <brk id="260" max="14" man="1"/>
    <brk id="272" min="1" max="14" man="1"/>
    <brk id="287" min="1" max="14" man="1"/>
    <brk id="311" max="14" man="1"/>
    <brk id="318" max="14" man="1"/>
    <brk id="329" max="14" man="1"/>
    <brk id="350" min="1" max="14" man="1"/>
    <brk id="357" max="14" man="1"/>
    <brk id="379" max="14" man="1"/>
    <brk id="415" max="14" man="1"/>
    <brk id="421" max="14" man="1"/>
    <brk id="436" max="14" man="1"/>
    <brk id="454" max="14" man="1"/>
    <brk id="463" max="14" man="1"/>
    <brk id="467" max="14" man="1"/>
    <brk id="468" min="1" max="14" man="1"/>
    <brk id="504" max="14" man="1"/>
    <brk id="511" max="14" man="1"/>
    <brk id="521" max="14" man="1"/>
    <brk id="532" max="14" man="1"/>
    <brk id="573" max="14" man="1"/>
    <brk id="588" max="14" man="1"/>
    <brk id="603" max="14" man="1"/>
    <brk id="614" min="1" max="14" man="1"/>
    <brk id="623" min="1" max="14" man="1"/>
    <brk id="644" max="14" man="1"/>
    <brk id="654" max="14" man="1"/>
    <brk id="659" max="14" man="1"/>
    <brk id="670" max="14" man="1"/>
    <brk id="678" max="14" man="1"/>
    <brk id="726" max="14" man="1"/>
    <brk id="781" max="14" man="1"/>
    <brk id="843" max="14" man="1"/>
    <brk id="868" max="14" man="1"/>
    <brk id="885" max="14" man="1"/>
    <brk id="906"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форма 1</vt:lpstr>
      <vt:lpstr>'форма 1'!_GoBack</vt:lpstr>
      <vt:lpstr>'форма 1'!Область_печати</vt:lpstr>
    </vt:vector>
  </TitlesOfParts>
  <Company>MoBIL GROUP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dc:creator>
  <cp:lastModifiedBy>Aleksandrova</cp:lastModifiedBy>
  <cp:lastPrinted>2016-08-05T08:59:36Z</cp:lastPrinted>
  <dcterms:created xsi:type="dcterms:W3CDTF">2013-08-23T04:49:26Z</dcterms:created>
  <dcterms:modified xsi:type="dcterms:W3CDTF">2016-08-05T10:19:13Z</dcterms:modified>
</cp:coreProperties>
</file>