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15480" windowHeight="10890"/>
  </bookViews>
  <sheets>
    <sheet name="готовый 1 и 2" sheetId="1" r:id="rId1"/>
  </sheets>
  <definedNames>
    <definedName name="_xlnm._FilterDatabase" localSheetId="0" hidden="1">'готовый 1 и 2'!$A$11:$N$207</definedName>
    <definedName name="_xlnm.Print_Titles" localSheetId="0">'готовый 1 и 2'!$11:$13</definedName>
    <definedName name="_xlnm.Print_Area" localSheetId="0">'готовый 1 и 2'!$A$1:$N$212</definedName>
  </definedNames>
  <calcPr calcId="145621" iterateDelta="1E-4"/>
</workbook>
</file>

<file path=xl/calcChain.xml><?xml version="1.0" encoding="utf-8"?>
<calcChain xmlns="http://schemas.openxmlformats.org/spreadsheetml/2006/main">
  <c r="N67" i="1" l="1"/>
  <c r="L67" i="1"/>
  <c r="M67" i="1"/>
  <c r="N177" i="1" l="1"/>
  <c r="M177" i="1"/>
  <c r="L177" i="1"/>
  <c r="N186" i="1"/>
  <c r="M186" i="1"/>
  <c r="L186" i="1"/>
  <c r="N103" i="1" l="1"/>
  <c r="M103" i="1"/>
  <c r="L103" i="1"/>
  <c r="N17" i="1"/>
  <c r="M17" i="1"/>
  <c r="L17" i="1"/>
  <c r="N194" i="1" l="1"/>
  <c r="M194" i="1"/>
  <c r="L194" i="1"/>
  <c r="N124" i="1"/>
  <c r="M124" i="1"/>
  <c r="N120" i="1"/>
  <c r="N119" i="1" s="1"/>
  <c r="M120" i="1"/>
  <c r="L120" i="1"/>
  <c r="L114" i="1"/>
  <c r="N92" i="1"/>
  <c r="M92" i="1"/>
  <c r="N53" i="1"/>
  <c r="M53" i="1"/>
  <c r="N23" i="1"/>
  <c r="N174" i="1"/>
  <c r="M174" i="1"/>
  <c r="N205" i="1"/>
  <c r="M205" i="1"/>
  <c r="N201" i="1"/>
  <c r="M201" i="1"/>
  <c r="N199" i="1"/>
  <c r="M199" i="1"/>
  <c r="N197" i="1"/>
  <c r="M197" i="1"/>
  <c r="N170" i="1"/>
  <c r="N169" i="1" s="1"/>
  <c r="M170" i="1"/>
  <c r="M169" i="1" s="1"/>
  <c r="L170" i="1"/>
  <c r="L169" i="1" s="1"/>
  <c r="N173" i="1" l="1"/>
  <c r="N172" i="1" s="1"/>
  <c r="M119" i="1"/>
  <c r="M173" i="1"/>
  <c r="M172" i="1" s="1"/>
  <c r="N126" i="1"/>
  <c r="M126" i="1"/>
  <c r="L126" i="1"/>
  <c r="L124" i="1" l="1"/>
  <c r="N114" i="1" l="1"/>
  <c r="M114" i="1"/>
  <c r="N111" i="1"/>
  <c r="N110" i="1" s="1"/>
  <c r="N109" i="1" s="1"/>
  <c r="M111" i="1"/>
  <c r="M110" i="1" s="1"/>
  <c r="M109" i="1" s="1"/>
  <c r="L111" i="1"/>
  <c r="L110" i="1" s="1"/>
  <c r="L109" i="1" s="1"/>
  <c r="N102" i="1"/>
  <c r="M102" i="1"/>
  <c r="N100" i="1"/>
  <c r="M100" i="1"/>
  <c r="N98" i="1"/>
  <c r="M98" i="1"/>
  <c r="L98" i="1"/>
  <c r="N83" i="1"/>
  <c r="M83" i="1"/>
  <c r="M82" i="1" s="1"/>
  <c r="M81" i="1" s="1"/>
  <c r="N82" i="1"/>
  <c r="N81" i="1" s="1"/>
  <c r="N79" i="1"/>
  <c r="M79" i="1"/>
  <c r="L174" i="1"/>
  <c r="N16" i="1"/>
  <c r="M16" i="1"/>
  <c r="M23" i="1"/>
  <c r="N28" i="1"/>
  <c r="M28" i="1"/>
  <c r="N33" i="1"/>
  <c r="M33" i="1"/>
  <c r="N40" i="1"/>
  <c r="N39" i="1" s="1"/>
  <c r="M40" i="1"/>
  <c r="M39" i="1" s="1"/>
  <c r="N48" i="1"/>
  <c r="N47" i="1" s="1"/>
  <c r="M48" i="1"/>
  <c r="M47" i="1" s="1"/>
  <c r="N52" i="1"/>
  <c r="M52" i="1"/>
  <c r="N59" i="1"/>
  <c r="N58" i="1" s="1"/>
  <c r="M59" i="1"/>
  <c r="M58" i="1" s="1"/>
  <c r="N66" i="1"/>
  <c r="M66" i="1"/>
  <c r="L66" i="1"/>
  <c r="N72" i="1"/>
  <c r="M72" i="1"/>
  <c r="L72" i="1"/>
  <c r="M75" i="1"/>
  <c r="L33" i="1"/>
  <c r="M78" i="1" l="1"/>
  <c r="N22" i="1"/>
  <c r="N15" i="1" s="1"/>
  <c r="M22" i="1"/>
  <c r="M15" i="1" s="1"/>
  <c r="N46" i="1"/>
  <c r="N45" i="1" s="1"/>
  <c r="M46" i="1"/>
  <c r="M45" i="1" s="1"/>
  <c r="M14" i="1" l="1"/>
  <c r="L23" i="1"/>
  <c r="L16" i="1"/>
  <c r="L59" i="1" l="1"/>
  <c r="L28" i="1"/>
  <c r="L83" i="1" l="1"/>
  <c r="L82" i="1" s="1"/>
  <c r="N78" i="1"/>
  <c r="L92" i="1"/>
  <c r="L201" i="1"/>
  <c r="L205" i="1"/>
  <c r="L81" i="1" l="1"/>
  <c r="N75" i="1"/>
  <c r="L75" i="1"/>
  <c r="L48" i="1"/>
  <c r="L58" i="1"/>
  <c r="L53" i="1"/>
  <c r="L22" i="1"/>
  <c r="L52" i="1" l="1"/>
  <c r="L47" i="1"/>
  <c r="L46" i="1" l="1"/>
  <c r="L199" i="1" l="1"/>
  <c r="L197" i="1"/>
  <c r="L173" i="1" s="1"/>
  <c r="L79" i="1"/>
  <c r="L45" i="1"/>
  <c r="L40" i="1"/>
  <c r="L39" i="1" s="1"/>
  <c r="L15" i="1"/>
  <c r="L172" i="1" l="1"/>
  <c r="L119" i="1"/>
  <c r="L100" i="1"/>
  <c r="L78" i="1" s="1"/>
  <c r="N14" i="1" l="1"/>
  <c r="L102" i="1"/>
  <c r="L14" i="1" s="1"/>
</calcChain>
</file>

<file path=xl/sharedStrings.xml><?xml version="1.0" encoding="utf-8"?>
<sst xmlns="http://schemas.openxmlformats.org/spreadsheetml/2006/main" count="1677" uniqueCount="278">
  <si>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</si>
  <si>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</si>
  <si>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</si>
  <si>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</si>
  <si>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</si>
  <si>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</si>
  <si>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</si>
  <si>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</si>
  <si>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</si>
  <si>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</si>
  <si>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</si>
  <si>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</si>
  <si>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</si>
  <si>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</si>
  <si>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</si>
  <si>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</si>
  <si>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НАЛОГОВЫЕ И НЕНАЛОГОВЫЕ ДОХОДЫ</t>
  </si>
  <si>
    <t>00</t>
  </si>
  <si>
    <t>000</t>
  </si>
  <si>
    <t>0000</t>
  </si>
  <si>
    <t>НАЛОГИ НА ПРИБЫЛЬ, ДОХОДЫ</t>
  </si>
  <si>
    <t>01</t>
  </si>
  <si>
    <t>Налог на прибыль организаций</t>
  </si>
  <si>
    <t>110</t>
  </si>
  <si>
    <t>010</t>
  </si>
  <si>
    <t>Налог на прибыль организаций, зачисляемый в бюджеты бюджетной системы Российской Федерации по соответствующим ставкам</t>
  </si>
  <si>
    <t>012</t>
  </si>
  <si>
    <t>02</t>
  </si>
  <si>
    <t>020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</si>
  <si>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</si>
  <si>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</si>
  <si>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030</t>
  </si>
  <si>
    <t>040</t>
  </si>
  <si>
    <t>НАЛОГИ НА ТОВАРЫ (РАБОТЫ, УСЛУГИ), РЕАЛИЗУЕМЫЕ НА ТЕРРИТОРИИ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</si>
  <si>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</si>
  <si>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</si>
  <si>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</si>
  <si>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</si>
  <si>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011</t>
  </si>
  <si>
    <t>100</t>
  </si>
  <si>
    <t>120</t>
  </si>
  <si>
    <t>Управление Федерального казначейства по Краснодарскому краю</t>
  </si>
  <si>
    <t>НАЛОГИ НА СОВОКУПНЫЙ ДОХОД</t>
  </si>
  <si>
    <t>05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</si>
  <si>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</si>
  <si>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</si>
  <si>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</si>
  <si>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021</t>
  </si>
  <si>
    <t>050</t>
  </si>
  <si>
    <t>06</t>
  </si>
  <si>
    <t>04</t>
  </si>
  <si>
    <t>07</t>
  </si>
  <si>
    <t>ГОСУДАРСТВЕННАЯ ПОШЛИНА</t>
  </si>
  <si>
    <t>08</t>
  </si>
  <si>
    <t>ГУ МВД России по Краснодарскому краю</t>
  </si>
  <si>
    <t xml:space="preserve"> Управление федеральной  службы  государственной регистрации, кадастра и картографии   по Краснодарскому краю</t>
  </si>
  <si>
    <t>819</t>
  </si>
  <si>
    <t>11</t>
  </si>
  <si>
    <t>ДОХОДЫ ОТ ИСПОЛЬЗОВАНИЯ ИМУЩЕСТВА, НАХОДЯЩЕГОСЯ В ГОСУДАРСТВЕННОЙ И МУНИЦИПАЛЬНОЙ СОБСТВЕННОСТИ</t>
  </si>
  <si>
    <t>Проценты, полученные от предоставления бюджетных кредитов внутри страны</t>
  </si>
  <si>
    <t>Проценты, полученные от предоставления бюджетных кредитов внутри страны за счет средств бюджетов субъектов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</si>
  <si>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</si>
  <si>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</si>
  <si>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</si>
  <si>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</si>
  <si>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ПЛАТЕЖИ ПРИ ПОЛЬЗОВАНИИ ПРИРОДНЫМИ РЕСУРСАМИ</t>
  </si>
  <si>
    <t>12</t>
  </si>
  <si>
    <t>Плата за негативное воздействие на окружающую среду</t>
  </si>
  <si>
    <t>048</t>
  </si>
  <si>
    <t>Управление Федеральной службы по надзору в сфере природопользования (Росприроднадзора) по Краснодарскому краю и Республике Адыгея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</si>
  <si>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</si>
  <si>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</si>
  <si>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</si>
  <si>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Министерство природных ресурсов Краснодарского края</t>
  </si>
  <si>
    <t>854</t>
  </si>
  <si>
    <t>013</t>
  </si>
  <si>
    <t>015</t>
  </si>
  <si>
    <t>ДОХОДЫ ОТ ОКАЗАНИЯ ПЛАТНЫХ УСЛУГ (РАБОТ) И КОМПЕНСАЦИИ ЗАТРАТ ГОСУДАРСТВА</t>
  </si>
  <si>
    <t>13</t>
  </si>
  <si>
    <t xml:space="preserve">Доходы от оказания платных услуг (работ)и компенсации затрат государств
</t>
  </si>
  <si>
    <t>410</t>
  </si>
  <si>
    <t>992</t>
  </si>
  <si>
    <t>Министерство экономики Краснодарского края</t>
  </si>
  <si>
    <t>Министерство сельского хозяйства и перерабатывающей промышленности Краснодарского края</t>
  </si>
  <si>
    <t>ДОХОДЫ ОТ ПРОДАЖИ МАТЕРИАЛЬНЫХ И НЕМАТЕРИАЛЬНЫХ АКТИВОВ</t>
  </si>
  <si>
    <t>14</t>
  </si>
  <si>
    <t>Доходы от реализации имущества, находящегося в собственности субъектов Российской Федерации (за исключением движимого имущества бюджетных и автономных учреждений субъектов Российской Федерации, а также имущества государственных унитарных предприятий субъектов Российской Федерации, в том числе казенных), в части реализации основных средств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</si>
  <si>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государственной власти субъектов Российской Федерации (за исключением имущества бюджетных и автономных учреждений субъектов Российской Федерации), в части реализации основных средств по указанному имуществу</t>
  </si>
  <si>
    <t>140</t>
  </si>
  <si>
    <t>ШТРАФЫ, САНКЦИИ, ВОЗМЕЩЕНИЕ УЩЕРБА</t>
  </si>
  <si>
    <t>16</t>
  </si>
  <si>
    <t>Штрафы, санкции, возмещение ущерба</t>
  </si>
  <si>
    <t>188</t>
  </si>
  <si>
    <t>21</t>
  </si>
  <si>
    <t>322</t>
  </si>
  <si>
    <t>23</t>
  </si>
  <si>
    <t>830</t>
  </si>
  <si>
    <t>25</t>
  </si>
  <si>
    <t>161</t>
  </si>
  <si>
    <t>Управление Федеральной антимонопольной службы по Краснодарскому краю</t>
  </si>
  <si>
    <t>053</t>
  </si>
  <si>
    <t>30</t>
  </si>
  <si>
    <t>33</t>
  </si>
  <si>
    <t>816</t>
  </si>
  <si>
    <t>Управление Федеральной службы по надзору в сфере природопользования по Краснодарскому краю и Республике Адыгея</t>
  </si>
  <si>
    <t>90</t>
  </si>
  <si>
    <t>141</t>
  </si>
  <si>
    <t>833</t>
  </si>
  <si>
    <t>ПРОЧИЕ НЕНАЛОГОВЫЕ ДОХОДЫ</t>
  </si>
  <si>
    <t>17</t>
  </si>
  <si>
    <t>180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</si>
  <si>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</si>
  <si>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</si>
  <si>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Безвозмездные поступления от других бюджетов бюджетной системы Российской Федерации</t>
  </si>
  <si>
    <t>2</t>
  </si>
  <si>
    <t>Финансовое управление администрации муниципального образования Гулькевичский район</t>
  </si>
  <si>
    <t>Гулькевичский район Краснодарского края</t>
  </si>
  <si>
    <t>Реестр источников доходов бюджета муниципального образования Гулькевичский район</t>
  </si>
  <si>
    <t>Наименование главного администратора доходов  бюджета муниципального образования Гулькевичский район</t>
  </si>
  <si>
    <t>Межрайонная инспекция  Федеральной налоговой службы № 5 по Краснодарскому краю</t>
  </si>
  <si>
    <t>Единый налог на вмененный доход для отдельных видов деятельности</t>
  </si>
  <si>
    <t xml:space="preserve">Единый сельскохозяйственный налог </t>
  </si>
  <si>
    <t>Налог, взимаемый в связи с применением потентной системы налогообложения</t>
  </si>
  <si>
    <t>Налог, взимаемый в связи с применением потентной системы налогообложения, зачисляемые в бюджеты муниципальных районов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</si>
  <si>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</si>
  <si>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902</t>
  </si>
  <si>
    <t>150</t>
  </si>
  <si>
    <t>Администрация муниципального образования Гулькевичский район</t>
  </si>
  <si>
    <t>905</t>
  </si>
  <si>
    <t>035</t>
  </si>
  <si>
    <t>025</t>
  </si>
  <si>
    <t>075</t>
  </si>
  <si>
    <t>Доходы от сдачи в аренду имущества, составляющего казну муниципальных районов (за исключением земельных участков)</t>
  </si>
  <si>
    <t>09</t>
  </si>
  <si>
    <t>045</t>
  </si>
  <si>
    <t>995</t>
  </si>
  <si>
    <t>926</t>
  </si>
  <si>
    <t>065</t>
  </si>
  <si>
    <t>925</t>
  </si>
  <si>
    <t>430</t>
  </si>
  <si>
    <t>060</t>
  </si>
  <si>
    <t>28</t>
  </si>
  <si>
    <t>43</t>
  </si>
  <si>
    <t>321</t>
  </si>
  <si>
    <t>498</t>
  </si>
  <si>
    <t>41</t>
  </si>
  <si>
    <t>051</t>
  </si>
  <si>
    <t>администрация Муниципального образования Гулькевичский район</t>
  </si>
  <si>
    <t>Невыясненные поступления</t>
  </si>
  <si>
    <t>Невыясненные поступления, зачисляемые в бюджеты субъектов Российской Федерации</t>
  </si>
  <si>
    <t>Налог на прибыль организаций, зачисляемый в бюджеты субъектов Российской Федерации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</si>
  <si>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</si>
  <si>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</si>
  <si>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</si>
  <si>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</si>
  <si>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</si>
  <si>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840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</si>
  <si>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</si>
  <si>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Денежные взыскания (штрафы) за нарушение земельного законодательства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</si>
  <si>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</si>
  <si>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Денежные взыскания (штрафы) за нарушение законодательства в области охраны окружающей среды</t>
  </si>
  <si>
    <t xml:space="preserve">Денежные взыскания (штрафы) за административные правонарушения в области гос. регулирования производства и оборота этилового спирта, алкогольной, спиртосодержащей продукции 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</si>
  <si>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</si>
  <si>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</si>
  <si>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Прочие денежные взыскания (штрафы) за правонарушения в области дорожного движения</t>
  </si>
  <si>
    <t>Денежные взыскания (штрафы) за нарушение законодательства РФ об электроэнергетике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</si>
  <si>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муниципальных районов</t>
  </si>
  <si>
    <t>Денежные взыскания (штрафы) за нарушение законодательства Российской Федерации об охране и использовании животного мира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</si>
  <si>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</si>
  <si>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Прочие безвозмездные поступления в бюджеты муниципальных районов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</si>
  <si>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</si>
  <si>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Субвенции бюджетам муниципальных районов на выполнение передаваемых полномочий субъектов Российской Федерации</t>
  </si>
  <si>
    <t>Прочие субсидии бюджетам муниципальных районов</t>
  </si>
  <si>
    <t>Дотации бюджетам муниципальных районов на выравнивание бюджетной обеспеченности</t>
  </si>
  <si>
    <t>Невыясненные поступления, зачисляемые в бюджеты муниципальных районов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</si>
  <si>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</si>
  <si>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Прочие доходы от компенсации затрат бюджетов муниципальных районов</t>
  </si>
  <si>
    <t>Доходы, поступающие в порядке возмещения расходов, понесенных в связи с эксплуатацией имущества муниципальных районов</t>
  </si>
  <si>
    <t>Прочие доходы от оказания платных услуг (работ) получателями средств бюджетов муниципальных районов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</si>
  <si>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</si>
  <si>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Проценты, полученные от предоставления бюджетных кредитов внутри страны за счет средств бюджетов муниципальных районов</t>
  </si>
  <si>
    <t xml:space="preserve">Налог, взимаемый в связи с применением патентной системы налогообложения, зачисляемый в бюджет МР 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</si>
  <si>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</si>
  <si>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</si>
  <si>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</si>
  <si>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Доходы от уплаты акцизов на дизельное топливо, зачисляемые в консолидированные бюджеты субъектов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</si>
  <si>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</si>
  <si>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</si>
  <si>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</si>
  <si>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Министерство труда и социального развития и семейной политики Краснодарского края. Управления социальной защиты населения министерство труда и социального развития и семейной политики Краснодарского края в муниципальных образованиях</t>
  </si>
  <si>
    <t>Государственное управление  ветеринарии Краснодарского края</t>
  </si>
  <si>
    <t>Государственная жилищная инспекция Краснодарского края</t>
  </si>
  <si>
    <t>Федеральная служба по экологическому, технологическому и атомному надзору</t>
  </si>
  <si>
    <t>Управление  образования администрации муниципального образования Гулькевичский район</t>
  </si>
  <si>
    <t>Отдел культуры администрации муниципального образования Гулькевичский район</t>
  </si>
  <si>
    <t>Отдел  физической культуры и спорта администрации муниципального образования Гулькевичский район</t>
  </si>
  <si>
    <t>Городские и сельские поселения муниципального образования Гулькевичский района</t>
  </si>
  <si>
    <t>Управление Федеральной службы по надзору в сфере защиты прав потребителей и благополучия человека по Краснодарсокму краю</t>
  </si>
  <si>
    <t>Служба судебных приставов по Гулькевичскому району</t>
  </si>
  <si>
    <t>код главного администратора доходов бюджета муниципального образования Гулькевичский район</t>
  </si>
  <si>
    <t>052</t>
  </si>
  <si>
    <t>440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</si>
  <si>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</si>
  <si>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</si>
  <si>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076</t>
  </si>
  <si>
    <t>Государственный комитет РФ по рыболовству</t>
  </si>
  <si>
    <t>Контрольно-счётная палата муниципального образования Гулькевичский район</t>
  </si>
  <si>
    <t>Государственная пошлина за выдачу разрешения на установку рекламной конструкции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</si>
  <si>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1291, 132, 133, 134, 135, 135.1, 135,2 Налогового кодекса Российской Федерации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</si>
  <si>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</si>
  <si>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</si>
  <si>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</si>
  <si>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сельскохозяйственного назначения,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</si>
  <si>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</si>
  <si>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</si>
  <si>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</si>
  <si>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</si>
  <si>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</si>
  <si>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внутригородских муниципальных образований городов федерального значения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</si>
  <si>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</si>
  <si>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Иные межбюджетные трансферты</t>
  </si>
  <si>
    <t>Прочие межбюджетные трансферты, передаваемые бюджетам муниципальных районов</t>
  </si>
  <si>
    <t>ДОХОДЫ БЮДЖЕТОВ МУНИЦИПАЛЬНЫХ РАЙОНОВ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</si>
  <si>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внутригородских муниципальных образований городов федерального значения</t>
  </si>
  <si>
    <t>Начальник финансового управления</t>
  </si>
  <si>
    <t>1000</t>
  </si>
  <si>
    <t>2100</t>
  </si>
  <si>
    <t>3000</t>
  </si>
  <si>
    <t>0021</t>
  </si>
  <si>
    <t>022</t>
  </si>
  <si>
    <t>0023</t>
  </si>
  <si>
    <t>0024</t>
  </si>
  <si>
    <t>0026</t>
  </si>
  <si>
    <t>0022</t>
  </si>
  <si>
    <t>Городские поселения муниципального образования Гулькевичский района</t>
  </si>
  <si>
    <t>0025</t>
  </si>
  <si>
    <t>6000</t>
  </si>
  <si>
    <t>4000</t>
  </si>
  <si>
    <t>32</t>
  </si>
  <si>
    <t xml:space="preserve"> Денежные взыскания, налагаемые в
 возмещение ущерба, причиненного в
 результате незаконного или
 нецелевого использования
 бюджетных средств (в части
 бюджетов муниципальных районов)
</t>
  </si>
  <si>
    <t xml:space="preserve">Доходы от продажи земельных участков, государственная собственность на которые не разграничена и которые расположены в гра-ницах  городских поселений </t>
  </si>
  <si>
    <t>041</t>
  </si>
  <si>
    <t>042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</si>
  <si>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городскихпоселений и межселенных территорий муниципальных районов</t>
  </si>
  <si>
    <t>081</t>
  </si>
  <si>
    <t>Федеральная служба по ветеринарному и фитосанитарному надзору</t>
  </si>
  <si>
    <t>Субсидии на реализацию мероприятий по обеспечению жильем молодых семей</t>
  </si>
  <si>
    <t>Оценка исполнения бюджета на 2019 год</t>
  </si>
  <si>
    <t>231</t>
  </si>
  <si>
    <t>241</t>
  </si>
  <si>
    <t>251</t>
  </si>
  <si>
    <t>261</t>
  </si>
  <si>
    <t>Налог, взимаемый в связи с применением потентной системы налогообложения, зачисляемые в бюджеты муниципальных районов (пени по соответствующему платежу0</t>
  </si>
  <si>
    <t>Единый сельскохозяйственный налог  (пени по соответствующему платежу)</t>
  </si>
  <si>
    <t>Единый налог на вмененный доход для отдельных видов деятельности (пени по соответствующему платежу)</t>
  </si>
  <si>
    <t>Единый налог на вмененный доход для отдельных видов деятельности (суммы денежных взысканий, штрафов, по соответствующему платежу)</t>
  </si>
  <si>
    <t>Единый налог на вмененный доход для отдельных видов деятельности (прочие поступления)</t>
  </si>
  <si>
    <t>Единый сельскохозяйственный налог (суммы денежных взысканий (штрафов) по соответствующему платежу)</t>
  </si>
  <si>
    <t>Налог, взимаемый в связи с применением упрощенной системы налогообложения (прочие поступления)</t>
  </si>
  <si>
    <t>Налог, взимаемый в связи с применением упрощенной системы налогообложения (суммы денежных взысканий, штрафов, по соответствующему платежу)</t>
  </si>
  <si>
    <t>Налог, взимаемый в связи с применением упрощенной системы налогообложения(суммы денежных взысканий, штрафов, по соответствующему платежу)</t>
  </si>
  <si>
    <t>Налог на доходы физических лиц (суммы денежных взысканий, штрафов, по соответствующему платежу)</t>
  </si>
  <si>
    <t>Налог на прибыль организаций (суммы денежных взысканий, (штрафов) по соответствующему платежу)</t>
  </si>
  <si>
    <t>Налог на прибыль организаций (пени по соответствующему платежу)</t>
  </si>
  <si>
    <t>Налог на доходы физических лиц (пени по соответствующему платежу)</t>
  </si>
  <si>
    <t>Налог, взимаемый в связи с применением упрощенной системы налогообложения (пени по соответствующему платежу)</t>
  </si>
  <si>
    <t>Плата за размещение твердых коммунальных отходов</t>
  </si>
  <si>
    <t>Плата за выбросы загрязняющих веществ, образующихся при сжигании на факельных установках и (или) рассеивании  попутного нефтяного газа</t>
  </si>
  <si>
    <t>Федеральная служба по надзору в сфере здравоохранения и соц. Развития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</si>
  <si>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</si>
  <si>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085</t>
  </si>
  <si>
    <t xml:space="preserve">Денежные взыскания (штрафы) за нарушение водного законодательства </t>
  </si>
  <si>
    <t>Доходы бюджетов мунициальных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</si>
  <si>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А.В.Иванов</t>
  </si>
  <si>
    <t>на 01 июля 2019 года</t>
  </si>
  <si>
    <t xml:space="preserve">Показатели
прогноза доходов бюджета на 2019 год (по состянию на 01.07.2019 г.)
</t>
  </si>
  <si>
    <t xml:space="preserve">Показатели кассовых поступлений в текущем финансовом году (по состоянию на 01.07.2019 г.) 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</si>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</sst>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0"/>
    <numFmt numFmtId="165" formatCode="00"/>
    <numFmt numFmtId="166" formatCode="0000"/>
    <numFmt numFmtId="167" formatCode="#,##0.0"/>
    <numFmt numFmtId="168" formatCode="&quot;&quot;##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" fillId="0" borderId="0"/>
  </cellStyleXfs>
  <cellXfs count="129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/>
    <xf numFmtId="0" fontId="8" fillId="0" borderId="0" xfId="0" applyFont="1"/>
    <xf numFmtId="0" fontId="8" fillId="0" borderId="2" xfId="0" applyFont="1" applyBorder="1" applyAlignment="1">
      <alignment horizontal="center" vertical="top" wrapText="1"/>
    </xf>
    <xf numFmtId="0" fontId="0" fillId="0" borderId="0" xfId="0" applyFill="1"/>
    <xf numFmtId="0" fontId="6" fillId="0" borderId="0" xfId="0" applyFont="1"/>
    <xf numFmtId="49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165" fontId="12" fillId="2" borderId="2" xfId="0" applyNumberFormat="1" applyFont="1" applyFill="1" applyBorder="1" applyAlignment="1">
      <alignment horizontal="center" vertical="center" wrapText="1"/>
    </xf>
    <xf numFmtId="166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/>
    </xf>
    <xf numFmtId="165" fontId="12" fillId="2" borderId="2" xfId="0" applyNumberFormat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166" fontId="12" fillId="2" borderId="2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 applyProtection="1">
      <alignment horizontal="center" vertical="center" wrapText="1"/>
    </xf>
    <xf numFmtId="164" fontId="14" fillId="2" borderId="2" xfId="0" applyNumberFormat="1" applyFont="1" applyFill="1" applyBorder="1" applyAlignment="1" applyProtection="1">
      <alignment horizontal="center" vertical="center" wrapText="1"/>
    </xf>
    <xf numFmtId="0" fontId="15" fillId="2" borderId="2" xfId="0" applyNumberFormat="1" applyFont="1" applyFill="1" applyBorder="1" applyAlignment="1" applyProtection="1">
      <alignment horizontal="center" vertical="center" wrapText="1"/>
    </xf>
    <xf numFmtId="165" fontId="15" fillId="2" borderId="2" xfId="0" applyNumberFormat="1" applyFont="1" applyFill="1" applyBorder="1" applyAlignment="1" applyProtection="1">
      <alignment horizontal="center" vertical="center" wrapText="1"/>
    </xf>
    <xf numFmtId="164" fontId="15" fillId="2" borderId="2" xfId="0" applyNumberFormat="1" applyFont="1" applyFill="1" applyBorder="1" applyAlignment="1" applyProtection="1">
      <alignment horizontal="center" vertical="center" wrapText="1"/>
    </xf>
    <xf numFmtId="166" fontId="14" fillId="2" borderId="2" xfId="0" applyNumberFormat="1" applyFont="1" applyFill="1" applyBorder="1" applyAlignment="1" applyProtection="1">
      <alignment horizontal="center" vertical="center" wrapText="1"/>
    </xf>
    <xf numFmtId="167" fontId="14" fillId="2" borderId="2" xfId="0" applyNumberFormat="1" applyFont="1" applyFill="1" applyBorder="1" applyAlignment="1">
      <alignment horizontal="left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 applyProtection="1">
      <alignment horizontal="center" vertical="center" wrapText="1"/>
    </xf>
    <xf numFmtId="2" fontId="8" fillId="2" borderId="2" xfId="0" applyNumberFormat="1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vertical="center" wrapText="1"/>
    </xf>
    <xf numFmtId="167" fontId="12" fillId="2" borderId="2" xfId="0" applyNumberFormat="1" applyFont="1" applyFill="1" applyBorder="1" applyAlignment="1">
      <alignment horizontal="right" vertical="center"/>
    </xf>
    <xf numFmtId="167" fontId="11" fillId="2" borderId="2" xfId="0" applyNumberFormat="1" applyFont="1" applyFill="1" applyBorder="1" applyAlignment="1">
      <alignment horizontal="left" vertical="center" wrapText="1"/>
    </xf>
    <xf numFmtId="167" fontId="14" fillId="2" borderId="2" xfId="0" applyNumberFormat="1" applyFont="1" applyFill="1" applyBorder="1" applyAlignment="1">
      <alignment horizontal="right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165" fontId="9" fillId="2" borderId="2" xfId="0" applyNumberFormat="1" applyFont="1" applyFill="1" applyBorder="1" applyAlignment="1" applyProtection="1">
      <alignment horizontal="center" vertical="center" wrapText="1"/>
    </xf>
    <xf numFmtId="164" fontId="9" fillId="2" borderId="2" xfId="0" applyNumberFormat="1" applyFont="1" applyFill="1" applyBorder="1" applyAlignment="1" applyProtection="1">
      <alignment horizontal="center" vertical="center" wrapText="1"/>
    </xf>
    <xf numFmtId="166" fontId="11" fillId="2" borderId="2" xfId="0" applyNumberFormat="1" applyFont="1" applyFill="1" applyBorder="1" applyAlignment="1" applyProtection="1">
      <alignment horizontal="center" vertical="center" wrapText="1"/>
    </xf>
    <xf numFmtId="167" fontId="11" fillId="2" borderId="2" xfId="0" applyNumberFormat="1" applyFont="1" applyFill="1" applyBorder="1" applyAlignment="1">
      <alignment horizontal="right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166" fontId="8" fillId="2" borderId="2" xfId="0" applyNumberFormat="1" applyFont="1" applyFill="1" applyBorder="1" applyAlignment="1">
      <alignment horizontal="center" vertical="center" wrapText="1"/>
    </xf>
    <xf numFmtId="167" fontId="8" fillId="2" borderId="2" xfId="0" applyNumberFormat="1" applyFont="1" applyFill="1" applyBorder="1" applyAlignment="1">
      <alignment horizontal="right" vertical="center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/>
    </xf>
    <xf numFmtId="166" fontId="9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6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 shrinkToFit="1"/>
    </xf>
    <xf numFmtId="0" fontId="16" fillId="2" borderId="0" xfId="0" applyFont="1" applyFill="1" applyAlignment="1">
      <alignment wrapText="1" shrinkToFit="1"/>
    </xf>
    <xf numFmtId="0" fontId="11" fillId="2" borderId="2" xfId="6" applyNumberFormat="1" applyFont="1" applyFill="1" applyBorder="1" applyAlignment="1" applyProtection="1">
      <alignment vertical="center" wrapText="1"/>
      <protection hidden="1"/>
    </xf>
    <xf numFmtId="0" fontId="11" fillId="2" borderId="2" xfId="3" applyNumberFormat="1" applyFont="1" applyFill="1" applyBorder="1" applyAlignment="1" applyProtection="1">
      <alignment vertical="center" wrapText="1"/>
      <protection hidden="1"/>
    </xf>
    <xf numFmtId="0" fontId="8" fillId="2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wrapText="1" shrinkToFit="1"/>
    </xf>
    <xf numFmtId="0" fontId="8" fillId="2" borderId="2" xfId="0" applyFont="1" applyFill="1" applyBorder="1" applyAlignment="1">
      <alignment wrapText="1" shrinkToFit="1"/>
    </xf>
    <xf numFmtId="0" fontId="11" fillId="2" borderId="1" xfId="3" applyNumberFormat="1" applyFont="1" applyFill="1" applyBorder="1" applyAlignment="1" applyProtection="1">
      <alignment vertical="center" wrapText="1"/>
      <protection hidden="1"/>
    </xf>
    <xf numFmtId="0" fontId="11" fillId="0" borderId="2" xfId="6" applyNumberFormat="1" applyFont="1" applyFill="1" applyBorder="1" applyAlignment="1" applyProtection="1">
      <alignment vertical="center" wrapText="1"/>
      <protection hidden="1"/>
    </xf>
    <xf numFmtId="0" fontId="11" fillId="0" borderId="6" xfId="3" applyNumberFormat="1" applyFont="1" applyFill="1" applyBorder="1" applyAlignment="1" applyProtection="1">
      <alignment vertical="center" wrapText="1"/>
      <protection hidden="1"/>
    </xf>
    <xf numFmtId="0" fontId="11" fillId="0" borderId="2" xfId="3" applyNumberFormat="1" applyFont="1" applyFill="1" applyBorder="1" applyAlignment="1" applyProtection="1">
      <alignment vertical="center" wrapText="1"/>
      <protection hidden="1"/>
    </xf>
    <xf numFmtId="0" fontId="11" fillId="2" borderId="2" xfId="0" applyFont="1" applyFill="1" applyBorder="1" applyAlignment="1">
      <alignment horizontal="left" vertical="center" wrapText="1"/>
    </xf>
    <xf numFmtId="167" fontId="19" fillId="2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left" vertical="center" wrapText="1"/>
    </xf>
    <xf numFmtId="16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166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left" vertical="center" wrapText="1"/>
    </xf>
    <xf numFmtId="167" fontId="21" fillId="2" borderId="2" xfId="0" applyNumberFormat="1" applyFont="1" applyFill="1" applyBorder="1" applyAlignment="1">
      <alignment horizontal="right" vertical="center"/>
    </xf>
    <xf numFmtId="167" fontId="14" fillId="2" borderId="2" xfId="0" applyNumberFormat="1" applyFont="1" applyFill="1" applyBorder="1" applyAlignment="1">
      <alignment horizontal="right" vertical="center"/>
    </xf>
    <xf numFmtId="167" fontId="11" fillId="2" borderId="2" xfId="0" applyNumberFormat="1" applyFont="1" applyFill="1" applyBorder="1" applyAlignment="1">
      <alignment horizontal="right" vertical="center"/>
    </xf>
    <xf numFmtId="167" fontId="22" fillId="2" borderId="2" xfId="0" applyNumberFormat="1" applyFont="1" applyFill="1" applyBorder="1" applyAlignment="1">
      <alignment horizontal="right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right" vertical="center"/>
    </xf>
    <xf numFmtId="167" fontId="17" fillId="2" borderId="7" xfId="0" applyNumberFormat="1" applyFont="1" applyFill="1" applyBorder="1" applyAlignment="1">
      <alignment horizontal="right" vertical="center"/>
    </xf>
    <xf numFmtId="167" fontId="0" fillId="0" borderId="0" xfId="0" applyNumberFormat="1"/>
    <xf numFmtId="167" fontId="17" fillId="2" borderId="0" xfId="0" applyNumberFormat="1" applyFont="1" applyFill="1" applyBorder="1" applyAlignment="1">
      <alignment horizontal="right" vertical="center"/>
    </xf>
    <xf numFmtId="167" fontId="18" fillId="2" borderId="0" xfId="0" applyNumberFormat="1" applyFont="1" applyFill="1" applyBorder="1" applyAlignment="1">
      <alignment horizontal="right" vertical="center"/>
    </xf>
    <xf numFmtId="0" fontId="0" fillId="0" borderId="0" xfId="0" applyBorder="1"/>
    <xf numFmtId="167" fontId="11" fillId="2" borderId="2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165" fontId="11" fillId="2" borderId="2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6" fontId="11" fillId="2" borderId="2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 applyProtection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4" fillId="2" borderId="2" xfId="3" applyNumberFormat="1" applyFont="1" applyFill="1" applyBorder="1" applyAlignment="1" applyProtection="1">
      <alignment vertical="center" wrapText="1"/>
      <protection hidden="1"/>
    </xf>
    <xf numFmtId="0" fontId="14" fillId="0" borderId="2" xfId="6" applyNumberFormat="1" applyFont="1" applyFill="1" applyBorder="1" applyAlignment="1" applyProtection="1">
      <alignment vertical="center" wrapText="1"/>
      <protection hidden="1"/>
    </xf>
    <xf numFmtId="0" fontId="12" fillId="2" borderId="2" xfId="0" applyFont="1" applyFill="1" applyBorder="1" applyAlignment="1">
      <alignment wrapText="1" shrinkToFit="1"/>
    </xf>
    <xf numFmtId="49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167" fontId="21" fillId="2" borderId="2" xfId="0" applyNumberFormat="1" applyFont="1" applyFill="1" applyBorder="1" applyAlignment="1">
      <alignment horizontal="right" vertical="center" wrapText="1"/>
    </xf>
    <xf numFmtId="167" fontId="20" fillId="2" borderId="2" xfId="0" applyNumberFormat="1" applyFont="1" applyFill="1" applyBorder="1" applyAlignment="1">
      <alignment horizontal="right" vertical="center" wrapText="1"/>
    </xf>
    <xf numFmtId="0" fontId="0" fillId="2" borderId="0" xfId="0" applyFill="1"/>
    <xf numFmtId="168" fontId="9" fillId="2" borderId="9" xfId="0" applyNumberFormat="1" applyFont="1" applyFill="1" applyBorder="1" applyAlignment="1">
      <alignment horizontal="left" wrapText="1"/>
    </xf>
    <xf numFmtId="0" fontId="23" fillId="2" borderId="0" xfId="0" applyFont="1" applyFill="1"/>
    <xf numFmtId="0" fontId="2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</cellXfs>
  <cellStyles count="10">
    <cellStyle name="Обычный" xfId="0" builtinId="0"/>
    <cellStyle name="Обычный 2" xfId="3"/>
    <cellStyle name="Обычный 2 2" xfId="2"/>
    <cellStyle name="Обычный 2 3" xfId="4"/>
    <cellStyle name="Обычный 2 4" xfId="6"/>
    <cellStyle name="Обычный 3" xfId="1"/>
    <cellStyle name="Обычный 4" xfId="5"/>
    <cellStyle name="Обычный 5" xfId="7"/>
    <cellStyle name="Обычный 6" xfId="8"/>
    <cellStyle name="Обычный 7" xfId="9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20"/>
  <sheetViews>
    <sheetView tabSelected="1" showWhiteSpace="0" view="pageBreakPreview" topLeftCell="A205" zoomScale="75" zoomScaleNormal="69" zoomScaleSheetLayoutView="75" zoomScalePageLayoutView="75" workbookViewId="0">
      <selection activeCell="M28" sqref="M28"/>
    </sheetView>
  </sheetViews>
  <sheetFormatPr defaultRowHeight="15" x14ac:dyDescent="0.25"/>
  <cols>
    <col min="1" max="1" width="25.140625" style="1" customWidth="1"/>
    <col min="2" max="2" width="13.85546875" customWidth="1"/>
    <col min="3" max="3" width="12.140625" customWidth="1"/>
    <col min="4" max="4" width="12.42578125" customWidth="1"/>
    <col min="5" max="5" width="10.5703125" customWidth="1"/>
    <col min="6" max="6" width="12" customWidth="1"/>
    <col min="7" max="7" width="10" customWidth="1"/>
    <col min="8" max="8" width="11.140625" customWidth="1"/>
    <col min="9" max="9" width="12" customWidth="1"/>
    <col min="10" max="10" width="26.85546875" style="1" customWidth="1"/>
    <col min="11" max="11" width="17.140625" style="1" customWidth="1"/>
    <col min="12" max="12" width="18.5703125" style="114" customWidth="1"/>
    <col min="13" max="13" width="16.85546875" customWidth="1"/>
    <col min="14" max="14" width="15.7109375" customWidth="1"/>
    <col min="15" max="15" width="12.85546875" customWidth="1"/>
  </cols>
  <sheetData>
    <row r="2" spans="1:20" ht="18.75" x14ac:dyDescent="0.3">
      <c r="D2" s="124" t="s">
        <v>117</v>
      </c>
      <c r="E2" s="124"/>
      <c r="F2" s="124"/>
      <c r="G2" s="124"/>
      <c r="H2" s="124"/>
      <c r="I2" s="124"/>
      <c r="J2" s="124"/>
      <c r="K2" s="124"/>
    </row>
    <row r="3" spans="1:20" ht="9" customHeight="1" x14ac:dyDescent="0.3">
      <c r="D3" s="2"/>
      <c r="E3" s="2"/>
      <c r="F3" s="2"/>
      <c r="G3" s="2"/>
      <c r="H3" s="2"/>
      <c r="I3" s="2"/>
      <c r="J3" s="2"/>
      <c r="K3" s="2"/>
    </row>
    <row r="4" spans="1:20" ht="18.75" x14ac:dyDescent="0.3">
      <c r="D4" s="2"/>
      <c r="E4" s="2"/>
      <c r="F4" s="2"/>
      <c r="G4" s="2"/>
      <c r="H4" s="124" t="s">
        <v>274</v>
      </c>
      <c r="I4" s="124"/>
      <c r="J4" s="124"/>
      <c r="K4" s="2"/>
    </row>
    <row r="5" spans="1:20" ht="18.75" x14ac:dyDescent="0.3">
      <c r="D5" s="2"/>
      <c r="E5" s="2"/>
      <c r="F5" s="2"/>
      <c r="G5" s="2"/>
      <c r="H5" s="2"/>
      <c r="I5" s="2"/>
      <c r="J5" s="2"/>
      <c r="K5" s="2"/>
    </row>
    <row r="6" spans="1:20" ht="18.75" x14ac:dyDescent="0.3">
      <c r="A6" s="125" t="s">
        <v>0</v>
      </c>
      <c r="B6" s="125"/>
      <c r="C6" s="125"/>
      <c r="E6" s="3" t="s">
        <v>115</v>
      </c>
      <c r="F6" s="4"/>
      <c r="G6" s="4"/>
      <c r="H6" s="4"/>
      <c r="I6" s="4"/>
      <c r="J6" s="2"/>
      <c r="K6" s="2"/>
    </row>
    <row r="7" spans="1:20" ht="18.75" x14ac:dyDescent="0.3">
      <c r="A7" s="5" t="s">
        <v>1</v>
      </c>
      <c r="B7" s="6"/>
      <c r="E7" s="3" t="s">
        <v>116</v>
      </c>
      <c r="F7" s="2"/>
      <c r="G7" s="2"/>
      <c r="H7" s="2"/>
      <c r="I7" s="2"/>
      <c r="J7" s="2"/>
      <c r="K7" s="2"/>
    </row>
    <row r="8" spans="1:20" ht="18.75" x14ac:dyDescent="0.3">
      <c r="A8" s="5" t="s">
        <v>2</v>
      </c>
      <c r="D8" s="2"/>
      <c r="E8" s="5" t="s">
        <v>3</v>
      </c>
      <c r="F8" s="2"/>
      <c r="G8" s="2"/>
      <c r="H8" s="2"/>
      <c r="I8" s="2"/>
      <c r="J8" s="2"/>
      <c r="K8" s="2"/>
    </row>
    <row r="10" spans="1:20" ht="15.75" x14ac:dyDescent="0.25">
      <c r="N10" s="7"/>
    </row>
    <row r="11" spans="1:20" ht="31.5" customHeight="1" x14ac:dyDescent="0.25">
      <c r="A11" s="126" t="s">
        <v>4</v>
      </c>
      <c r="B11" s="122" t="s">
        <v>5</v>
      </c>
      <c r="C11" s="122"/>
      <c r="D11" s="122"/>
      <c r="E11" s="122"/>
      <c r="F11" s="122"/>
      <c r="G11" s="122"/>
      <c r="H11" s="122"/>
      <c r="I11" s="122"/>
      <c r="J11" s="122" t="s">
        <v>6</v>
      </c>
      <c r="K11" s="122" t="s">
        <v>118</v>
      </c>
      <c r="L11" s="119" t="s">
        <v>275</v>
      </c>
      <c r="M11" s="123" t="s">
        <v>276</v>
      </c>
      <c r="N11" s="122" t="s">
        <v>247</v>
      </c>
    </row>
    <row r="12" spans="1:20" ht="93" customHeight="1" x14ac:dyDescent="0.25">
      <c r="A12" s="127"/>
      <c r="B12" s="122" t="s">
        <v>199</v>
      </c>
      <c r="C12" s="122" t="s">
        <v>7</v>
      </c>
      <c r="D12" s="122"/>
      <c r="E12" s="122"/>
      <c r="F12" s="122"/>
      <c r="G12" s="122"/>
      <c r="H12" s="122" t="s">
        <v>8</v>
      </c>
      <c r="I12" s="122"/>
      <c r="J12" s="122"/>
      <c r="K12" s="122"/>
      <c r="L12" s="120"/>
      <c r="M12" s="123"/>
      <c r="N12" s="122"/>
    </row>
    <row r="13" spans="1:20" ht="85.5" customHeight="1" x14ac:dyDescent="0.25">
      <c r="A13" s="128"/>
      <c r="B13" s="122"/>
      <c r="C13" s="8" t="s">
        <v>9</v>
      </c>
      <c r="D13" s="8" t="s">
        <v>10</v>
      </c>
      <c r="E13" s="8" t="s">
        <v>11</v>
      </c>
      <c r="F13" s="8" t="s">
        <v>12</v>
      </c>
      <c r="G13" s="8" t="s">
        <v>13</v>
      </c>
      <c r="H13" s="8" t="s">
        <v>14</v>
      </c>
      <c r="I13" s="8" t="s">
        <v>15</v>
      </c>
      <c r="J13" s="122"/>
      <c r="K13" s="122"/>
      <c r="L13" s="121"/>
      <c r="M13" s="123"/>
      <c r="N13" s="122"/>
    </row>
    <row r="14" spans="1:20" ht="47.25" x14ac:dyDescent="0.25">
      <c r="A14" s="16" t="s">
        <v>16</v>
      </c>
      <c r="B14" s="13"/>
      <c r="C14" s="14">
        <v>1</v>
      </c>
      <c r="D14" s="15" t="s">
        <v>17</v>
      </c>
      <c r="E14" s="15" t="s">
        <v>17</v>
      </c>
      <c r="F14" s="15" t="s">
        <v>18</v>
      </c>
      <c r="G14" s="15" t="s">
        <v>17</v>
      </c>
      <c r="H14" s="15" t="s">
        <v>19</v>
      </c>
      <c r="I14" s="15" t="s">
        <v>18</v>
      </c>
      <c r="J14" s="16"/>
      <c r="K14" s="16"/>
      <c r="L14" s="112">
        <f>SUM(L15,L39,L45,L75,L78,L102,L109,L119,L126,L169)</f>
        <v>489515.6</v>
      </c>
      <c r="M14" s="112">
        <f>SUM(M15,M39,M45,M75,M78,M102,M109,M119,M126,M169)</f>
        <v>240800.9</v>
      </c>
      <c r="N14" s="112">
        <f>SUM(N15,N39,N45,N75,N78,N102,N109,N119,N126,N169)</f>
        <v>492515.89999999997</v>
      </c>
    </row>
    <row r="15" spans="1:20" ht="120.75" customHeight="1" x14ac:dyDescent="0.25">
      <c r="A15" s="20" t="s">
        <v>20</v>
      </c>
      <c r="B15" s="14">
        <v>182</v>
      </c>
      <c r="C15" s="14">
        <v>1</v>
      </c>
      <c r="D15" s="15" t="s">
        <v>21</v>
      </c>
      <c r="E15" s="15" t="s">
        <v>17</v>
      </c>
      <c r="F15" s="15" t="s">
        <v>18</v>
      </c>
      <c r="G15" s="15" t="s">
        <v>17</v>
      </c>
      <c r="H15" s="15" t="s">
        <v>19</v>
      </c>
      <c r="I15" s="15" t="s">
        <v>18</v>
      </c>
      <c r="J15" s="20" t="s">
        <v>20</v>
      </c>
      <c r="K15" s="105" t="s">
        <v>119</v>
      </c>
      <c r="L15" s="86">
        <f>L16+L22</f>
        <v>343650</v>
      </c>
      <c r="M15" s="86">
        <f>M16+M22</f>
        <v>142163.9</v>
      </c>
      <c r="N15" s="86">
        <f>N16+N22</f>
        <v>341850.3</v>
      </c>
    </row>
    <row r="16" spans="1:20" s="9" customFormat="1" ht="110.25" x14ac:dyDescent="0.25">
      <c r="A16" s="20" t="s">
        <v>22</v>
      </c>
      <c r="B16" s="14">
        <v>182</v>
      </c>
      <c r="C16" s="14">
        <v>1</v>
      </c>
      <c r="D16" s="15" t="s">
        <v>21</v>
      </c>
      <c r="E16" s="15" t="s">
        <v>21</v>
      </c>
      <c r="F16" s="15" t="s">
        <v>18</v>
      </c>
      <c r="G16" s="15" t="s">
        <v>17</v>
      </c>
      <c r="H16" s="15" t="s">
        <v>19</v>
      </c>
      <c r="I16" s="15" t="s">
        <v>23</v>
      </c>
      <c r="J16" s="105" t="s">
        <v>22</v>
      </c>
      <c r="K16" s="105" t="s">
        <v>119</v>
      </c>
      <c r="L16" s="45">
        <f t="shared" ref="L16:N16" si="0">SUM(L17)</f>
        <v>3650</v>
      </c>
      <c r="M16" s="45">
        <f t="shared" si="0"/>
        <v>2930.5</v>
      </c>
      <c r="N16" s="45">
        <f t="shared" si="0"/>
        <v>4500.2</v>
      </c>
      <c r="O16"/>
      <c r="P16"/>
      <c r="Q16"/>
      <c r="R16"/>
      <c r="S16"/>
      <c r="T16"/>
    </row>
    <row r="17" spans="1:20" ht="131.25" customHeight="1" x14ac:dyDescent="0.25">
      <c r="A17" s="20" t="s">
        <v>22</v>
      </c>
      <c r="B17" s="14">
        <v>182</v>
      </c>
      <c r="C17" s="14">
        <v>1</v>
      </c>
      <c r="D17" s="15" t="s">
        <v>21</v>
      </c>
      <c r="E17" s="15" t="s">
        <v>21</v>
      </c>
      <c r="F17" s="15" t="s">
        <v>24</v>
      </c>
      <c r="G17" s="15" t="s">
        <v>17</v>
      </c>
      <c r="H17" s="15" t="s">
        <v>19</v>
      </c>
      <c r="I17" s="15" t="s">
        <v>23</v>
      </c>
      <c r="J17" s="105" t="s">
        <v>25</v>
      </c>
      <c r="K17" s="105" t="s">
        <v>119</v>
      </c>
      <c r="L17" s="45">
        <f>SUM(L18:L21)</f>
        <v>3650</v>
      </c>
      <c r="M17" s="45">
        <f t="shared" ref="M17:N17" si="1">SUM(M18:M21)</f>
        <v>2930.5</v>
      </c>
      <c r="N17" s="45">
        <f t="shared" si="1"/>
        <v>4500.2</v>
      </c>
    </row>
    <row r="18" spans="1:20" ht="131.25" customHeight="1" x14ac:dyDescent="0.25">
      <c r="A18" s="16" t="s">
        <v>22</v>
      </c>
      <c r="B18" s="18">
        <v>182</v>
      </c>
      <c r="C18" s="18">
        <v>1</v>
      </c>
      <c r="D18" s="19" t="s">
        <v>21</v>
      </c>
      <c r="E18" s="19" t="s">
        <v>21</v>
      </c>
      <c r="F18" s="19" t="s">
        <v>26</v>
      </c>
      <c r="G18" s="19" t="s">
        <v>27</v>
      </c>
      <c r="H18" s="19" t="s">
        <v>225</v>
      </c>
      <c r="I18" s="19" t="s">
        <v>23</v>
      </c>
      <c r="J18" s="17" t="s">
        <v>25</v>
      </c>
      <c r="K18" s="17" t="s">
        <v>119</v>
      </c>
      <c r="L18" s="85">
        <v>3616.5</v>
      </c>
      <c r="M18" s="85">
        <v>2896.9</v>
      </c>
      <c r="N18" s="85">
        <v>4466.6000000000004</v>
      </c>
    </row>
    <row r="19" spans="1:20" ht="131.25" customHeight="1" x14ac:dyDescent="0.25">
      <c r="A19" s="16" t="s">
        <v>263</v>
      </c>
      <c r="B19" s="18">
        <v>182</v>
      </c>
      <c r="C19" s="18">
        <v>1</v>
      </c>
      <c r="D19" s="19" t="s">
        <v>21</v>
      </c>
      <c r="E19" s="19" t="s">
        <v>21</v>
      </c>
      <c r="F19" s="19" t="s">
        <v>26</v>
      </c>
      <c r="G19" s="19" t="s">
        <v>27</v>
      </c>
      <c r="H19" s="19" t="s">
        <v>226</v>
      </c>
      <c r="I19" s="19" t="s">
        <v>23</v>
      </c>
      <c r="J19" s="17" t="s">
        <v>25</v>
      </c>
      <c r="K19" s="17" t="s">
        <v>119</v>
      </c>
      <c r="L19" s="85">
        <v>23.4</v>
      </c>
      <c r="M19" s="85">
        <v>23.4</v>
      </c>
      <c r="N19" s="85">
        <v>23.4</v>
      </c>
    </row>
    <row r="20" spans="1:20" ht="135.75" customHeight="1" x14ac:dyDescent="0.25">
      <c r="A20" s="16" t="s">
        <v>262</v>
      </c>
      <c r="B20" s="18">
        <v>182</v>
      </c>
      <c r="C20" s="18">
        <v>1</v>
      </c>
      <c r="D20" s="19" t="s">
        <v>21</v>
      </c>
      <c r="E20" s="19" t="s">
        <v>21</v>
      </c>
      <c r="F20" s="19" t="s">
        <v>26</v>
      </c>
      <c r="G20" s="19" t="s">
        <v>27</v>
      </c>
      <c r="H20" s="19" t="s">
        <v>227</v>
      </c>
      <c r="I20" s="19" t="s">
        <v>23</v>
      </c>
      <c r="J20" s="65" t="s">
        <v>150</v>
      </c>
      <c r="K20" s="17" t="s">
        <v>119</v>
      </c>
      <c r="L20" s="85">
        <v>10.1</v>
      </c>
      <c r="M20" s="85">
        <v>10.199999999999999</v>
      </c>
      <c r="N20" s="85">
        <v>10.199999999999999</v>
      </c>
    </row>
    <row r="21" spans="1:20" ht="135.75" customHeight="1" x14ac:dyDescent="0.25">
      <c r="A21" s="16" t="s">
        <v>22</v>
      </c>
      <c r="B21" s="18">
        <v>182</v>
      </c>
      <c r="C21" s="18">
        <v>1</v>
      </c>
      <c r="D21" s="19" t="s">
        <v>21</v>
      </c>
      <c r="E21" s="19" t="s">
        <v>21</v>
      </c>
      <c r="F21" s="19" t="s">
        <v>26</v>
      </c>
      <c r="G21" s="19" t="s">
        <v>27</v>
      </c>
      <c r="H21" s="19" t="s">
        <v>237</v>
      </c>
      <c r="I21" s="19" t="s">
        <v>23</v>
      </c>
      <c r="J21" s="65" t="s">
        <v>150</v>
      </c>
      <c r="K21" s="17" t="s">
        <v>119</v>
      </c>
      <c r="L21" s="85">
        <v>0</v>
      </c>
      <c r="M21" s="85">
        <v>0</v>
      </c>
      <c r="N21" s="85">
        <v>0</v>
      </c>
    </row>
    <row r="22" spans="1:20" s="9" customFormat="1" ht="110.25" x14ac:dyDescent="0.25">
      <c r="A22" s="16" t="s">
        <v>29</v>
      </c>
      <c r="B22" s="14">
        <v>182</v>
      </c>
      <c r="C22" s="14">
        <v>1</v>
      </c>
      <c r="D22" s="15" t="s">
        <v>21</v>
      </c>
      <c r="E22" s="15" t="s">
        <v>27</v>
      </c>
      <c r="F22" s="15" t="s">
        <v>18</v>
      </c>
      <c r="G22" s="15" t="s">
        <v>21</v>
      </c>
      <c r="H22" s="15" t="s">
        <v>19</v>
      </c>
      <c r="I22" s="15" t="s">
        <v>23</v>
      </c>
      <c r="J22" s="20" t="s">
        <v>29</v>
      </c>
      <c r="K22" s="17" t="s">
        <v>119</v>
      </c>
      <c r="L22" s="45">
        <f t="shared" ref="L22:N22" si="2">SUM(L23,L28,L33,L38)</f>
        <v>340000</v>
      </c>
      <c r="M22" s="45">
        <f t="shared" si="2"/>
        <v>139233.4</v>
      </c>
      <c r="N22" s="45">
        <f t="shared" si="2"/>
        <v>337350.1</v>
      </c>
      <c r="O22"/>
      <c r="P22"/>
      <c r="Q22"/>
      <c r="R22"/>
      <c r="S22"/>
      <c r="T22"/>
    </row>
    <row r="23" spans="1:20" ht="183" customHeight="1" x14ac:dyDescent="0.25">
      <c r="A23" s="20" t="s">
        <v>29</v>
      </c>
      <c r="B23" s="14">
        <v>182</v>
      </c>
      <c r="C23" s="14">
        <v>1</v>
      </c>
      <c r="D23" s="15" t="s">
        <v>21</v>
      </c>
      <c r="E23" s="15" t="s">
        <v>27</v>
      </c>
      <c r="F23" s="15" t="s">
        <v>24</v>
      </c>
      <c r="G23" s="15" t="s">
        <v>21</v>
      </c>
      <c r="H23" s="15" t="s">
        <v>19</v>
      </c>
      <c r="I23" s="15" t="s">
        <v>23</v>
      </c>
      <c r="J23" s="20" t="s">
        <v>30</v>
      </c>
      <c r="K23" s="105" t="s">
        <v>119</v>
      </c>
      <c r="L23" s="45">
        <f t="shared" ref="L23:N23" si="3">SUM(L24:L27)</f>
        <v>334665.2</v>
      </c>
      <c r="M23" s="45">
        <f t="shared" si="3"/>
        <v>137172.19999999998</v>
      </c>
      <c r="N23" s="45">
        <f t="shared" si="3"/>
        <v>332015.2</v>
      </c>
      <c r="O23" s="91"/>
      <c r="P23" s="93"/>
    </row>
    <row r="24" spans="1:20" ht="183" customHeight="1" x14ac:dyDescent="0.25">
      <c r="A24" s="16" t="s">
        <v>29</v>
      </c>
      <c r="B24" s="18">
        <v>182</v>
      </c>
      <c r="C24" s="18">
        <v>1</v>
      </c>
      <c r="D24" s="19" t="s">
        <v>21</v>
      </c>
      <c r="E24" s="19" t="s">
        <v>27</v>
      </c>
      <c r="F24" s="19" t="s">
        <v>24</v>
      </c>
      <c r="G24" s="19" t="s">
        <v>21</v>
      </c>
      <c r="H24" s="19" t="s">
        <v>225</v>
      </c>
      <c r="I24" s="19" t="s">
        <v>23</v>
      </c>
      <c r="J24" s="16" t="s">
        <v>30</v>
      </c>
      <c r="K24" s="17" t="s">
        <v>119</v>
      </c>
      <c r="L24" s="85">
        <v>333866</v>
      </c>
      <c r="M24" s="85">
        <v>136499.29999999999</v>
      </c>
      <c r="N24" s="85">
        <v>331216</v>
      </c>
      <c r="O24" s="91"/>
      <c r="P24" s="93"/>
    </row>
    <row r="25" spans="1:20" ht="183" customHeight="1" x14ac:dyDescent="0.25">
      <c r="A25" s="16" t="s">
        <v>264</v>
      </c>
      <c r="B25" s="18">
        <v>182</v>
      </c>
      <c r="C25" s="18">
        <v>1</v>
      </c>
      <c r="D25" s="19" t="s">
        <v>21</v>
      </c>
      <c r="E25" s="19" t="s">
        <v>27</v>
      </c>
      <c r="F25" s="19" t="s">
        <v>24</v>
      </c>
      <c r="G25" s="19" t="s">
        <v>21</v>
      </c>
      <c r="H25" s="19" t="s">
        <v>226</v>
      </c>
      <c r="I25" s="19" t="s">
        <v>23</v>
      </c>
      <c r="J25" s="16" t="s">
        <v>30</v>
      </c>
      <c r="K25" s="17" t="s">
        <v>119</v>
      </c>
      <c r="L25" s="85">
        <v>389.5</v>
      </c>
      <c r="M25" s="85">
        <v>266.3</v>
      </c>
      <c r="N25" s="85">
        <v>389.5</v>
      </c>
      <c r="O25" s="91"/>
      <c r="P25" s="93"/>
    </row>
    <row r="26" spans="1:20" ht="183" customHeight="1" x14ac:dyDescent="0.25">
      <c r="A26" s="16" t="s">
        <v>261</v>
      </c>
      <c r="B26" s="18">
        <v>182</v>
      </c>
      <c r="C26" s="18">
        <v>1</v>
      </c>
      <c r="D26" s="19" t="s">
        <v>21</v>
      </c>
      <c r="E26" s="19" t="s">
        <v>27</v>
      </c>
      <c r="F26" s="19" t="s">
        <v>24</v>
      </c>
      <c r="G26" s="19" t="s">
        <v>21</v>
      </c>
      <c r="H26" s="19" t="s">
        <v>227</v>
      </c>
      <c r="I26" s="19" t="s">
        <v>23</v>
      </c>
      <c r="J26" s="16" t="s">
        <v>30</v>
      </c>
      <c r="K26" s="17" t="s">
        <v>119</v>
      </c>
      <c r="L26" s="85">
        <v>409.7</v>
      </c>
      <c r="M26" s="85">
        <v>409.7</v>
      </c>
      <c r="N26" s="85">
        <v>409.7</v>
      </c>
      <c r="O26" s="91"/>
      <c r="P26" s="93"/>
    </row>
    <row r="27" spans="1:20" ht="183" customHeight="1" x14ac:dyDescent="0.25">
      <c r="A27" s="16" t="s">
        <v>29</v>
      </c>
      <c r="B27" s="18">
        <v>182</v>
      </c>
      <c r="C27" s="18">
        <v>1</v>
      </c>
      <c r="D27" s="19" t="s">
        <v>21</v>
      </c>
      <c r="E27" s="19" t="s">
        <v>27</v>
      </c>
      <c r="F27" s="19" t="s">
        <v>24</v>
      </c>
      <c r="G27" s="19" t="s">
        <v>21</v>
      </c>
      <c r="H27" s="19" t="s">
        <v>237</v>
      </c>
      <c r="I27" s="19" t="s">
        <v>23</v>
      </c>
      <c r="J27" s="16" t="s">
        <v>30</v>
      </c>
      <c r="K27" s="17" t="s">
        <v>119</v>
      </c>
      <c r="L27" s="85">
        <v>0</v>
      </c>
      <c r="M27" s="85">
        <v>-3.1</v>
      </c>
      <c r="N27" s="85">
        <v>0</v>
      </c>
      <c r="O27" s="91"/>
      <c r="P27" s="93"/>
    </row>
    <row r="28" spans="1:20" ht="159" customHeight="1" x14ac:dyDescent="0.25">
      <c r="A28" s="20" t="s">
        <v>29</v>
      </c>
      <c r="B28" s="14">
        <v>182</v>
      </c>
      <c r="C28" s="14">
        <v>1</v>
      </c>
      <c r="D28" s="15" t="s">
        <v>21</v>
      </c>
      <c r="E28" s="15" t="s">
        <v>27</v>
      </c>
      <c r="F28" s="15" t="s">
        <v>28</v>
      </c>
      <c r="G28" s="15" t="s">
        <v>21</v>
      </c>
      <c r="H28" s="15" t="s">
        <v>19</v>
      </c>
      <c r="I28" s="15" t="s">
        <v>23</v>
      </c>
      <c r="J28" s="106" t="s">
        <v>188</v>
      </c>
      <c r="K28" s="105" t="s">
        <v>119</v>
      </c>
      <c r="L28" s="45">
        <f t="shared" ref="L28:N28" si="4">SUM(L29:L32)</f>
        <v>2036</v>
      </c>
      <c r="M28" s="45">
        <f t="shared" si="4"/>
        <v>715.09999999999991</v>
      </c>
      <c r="N28" s="45">
        <f t="shared" si="4"/>
        <v>2036.1000000000001</v>
      </c>
      <c r="O28" s="91"/>
      <c r="P28" s="93"/>
    </row>
    <row r="29" spans="1:20" ht="159" customHeight="1" x14ac:dyDescent="0.25">
      <c r="A29" s="16" t="s">
        <v>29</v>
      </c>
      <c r="B29" s="18">
        <v>182</v>
      </c>
      <c r="C29" s="18">
        <v>1</v>
      </c>
      <c r="D29" s="19" t="s">
        <v>21</v>
      </c>
      <c r="E29" s="19" t="s">
        <v>27</v>
      </c>
      <c r="F29" s="19" t="s">
        <v>28</v>
      </c>
      <c r="G29" s="19" t="s">
        <v>21</v>
      </c>
      <c r="H29" s="19" t="s">
        <v>225</v>
      </c>
      <c r="I29" s="19" t="s">
        <v>23</v>
      </c>
      <c r="J29" s="66" t="s">
        <v>188</v>
      </c>
      <c r="K29" s="17" t="s">
        <v>119</v>
      </c>
      <c r="L29" s="85">
        <v>1999.2</v>
      </c>
      <c r="M29" s="85">
        <v>707.3</v>
      </c>
      <c r="N29" s="85">
        <v>1999.2</v>
      </c>
      <c r="O29" s="91"/>
      <c r="P29" s="93"/>
    </row>
    <row r="30" spans="1:20" ht="159" customHeight="1" x14ac:dyDescent="0.25">
      <c r="A30" s="16" t="s">
        <v>264</v>
      </c>
      <c r="B30" s="18">
        <v>182</v>
      </c>
      <c r="C30" s="18">
        <v>1</v>
      </c>
      <c r="D30" s="19" t="s">
        <v>21</v>
      </c>
      <c r="E30" s="19" t="s">
        <v>27</v>
      </c>
      <c r="F30" s="19" t="s">
        <v>28</v>
      </c>
      <c r="G30" s="19" t="s">
        <v>21</v>
      </c>
      <c r="H30" s="19" t="s">
        <v>226</v>
      </c>
      <c r="I30" s="19" t="s">
        <v>23</v>
      </c>
      <c r="J30" s="66" t="s">
        <v>188</v>
      </c>
      <c r="K30" s="17" t="s">
        <v>119</v>
      </c>
      <c r="L30" s="85">
        <v>30</v>
      </c>
      <c r="M30" s="85">
        <v>0.9</v>
      </c>
      <c r="N30" s="85">
        <v>30</v>
      </c>
      <c r="O30" s="91"/>
      <c r="P30" s="93"/>
    </row>
    <row r="31" spans="1:20" ht="159" customHeight="1" x14ac:dyDescent="0.25">
      <c r="A31" s="16" t="s">
        <v>261</v>
      </c>
      <c r="B31" s="18">
        <v>182</v>
      </c>
      <c r="C31" s="18">
        <v>1</v>
      </c>
      <c r="D31" s="19" t="s">
        <v>21</v>
      </c>
      <c r="E31" s="19" t="s">
        <v>27</v>
      </c>
      <c r="F31" s="19" t="s">
        <v>28</v>
      </c>
      <c r="G31" s="19" t="s">
        <v>21</v>
      </c>
      <c r="H31" s="19" t="s">
        <v>227</v>
      </c>
      <c r="I31" s="19" t="s">
        <v>23</v>
      </c>
      <c r="J31" s="66" t="s">
        <v>188</v>
      </c>
      <c r="K31" s="17" t="s">
        <v>119</v>
      </c>
      <c r="L31" s="85">
        <v>6.8</v>
      </c>
      <c r="M31" s="85">
        <v>6.9</v>
      </c>
      <c r="N31" s="85">
        <v>6.9</v>
      </c>
      <c r="O31" s="91"/>
      <c r="P31" s="93"/>
    </row>
    <row r="32" spans="1:20" ht="159" customHeight="1" x14ac:dyDescent="0.25">
      <c r="A32" s="16" t="s">
        <v>29</v>
      </c>
      <c r="B32" s="18">
        <v>182</v>
      </c>
      <c r="C32" s="18">
        <v>1</v>
      </c>
      <c r="D32" s="19" t="s">
        <v>21</v>
      </c>
      <c r="E32" s="19" t="s">
        <v>27</v>
      </c>
      <c r="F32" s="19" t="s">
        <v>28</v>
      </c>
      <c r="G32" s="19" t="s">
        <v>21</v>
      </c>
      <c r="H32" s="19" t="s">
        <v>237</v>
      </c>
      <c r="I32" s="19" t="s">
        <v>23</v>
      </c>
      <c r="J32" s="66" t="s">
        <v>188</v>
      </c>
      <c r="K32" s="17" t="s">
        <v>119</v>
      </c>
      <c r="L32" s="85">
        <v>0</v>
      </c>
      <c r="M32" s="85">
        <v>0</v>
      </c>
      <c r="N32" s="85">
        <v>0</v>
      </c>
      <c r="O32" s="91"/>
      <c r="P32" s="93"/>
    </row>
    <row r="33" spans="1:16" ht="121.5" customHeight="1" x14ac:dyDescent="0.25">
      <c r="A33" s="20" t="s">
        <v>29</v>
      </c>
      <c r="B33" s="14">
        <v>182</v>
      </c>
      <c r="C33" s="14">
        <v>1</v>
      </c>
      <c r="D33" s="15" t="s">
        <v>21</v>
      </c>
      <c r="E33" s="15" t="s">
        <v>27</v>
      </c>
      <c r="F33" s="15" t="s">
        <v>31</v>
      </c>
      <c r="G33" s="15" t="s">
        <v>21</v>
      </c>
      <c r="H33" s="15" t="s">
        <v>19</v>
      </c>
      <c r="I33" s="15" t="s">
        <v>23</v>
      </c>
      <c r="J33" s="106" t="s">
        <v>187</v>
      </c>
      <c r="K33" s="105" t="s">
        <v>119</v>
      </c>
      <c r="L33" s="45">
        <f t="shared" ref="L33" si="5">SUM(L34:L37)</f>
        <v>2808.7999999999997</v>
      </c>
      <c r="M33" s="45">
        <f t="shared" ref="M33" si="6">SUM(M34:M37)</f>
        <v>1184.5</v>
      </c>
      <c r="N33" s="45">
        <f t="shared" ref="N33" si="7">SUM(N34:N37)</f>
        <v>2808.7999999999997</v>
      </c>
      <c r="O33" s="91"/>
      <c r="P33" s="93"/>
    </row>
    <row r="34" spans="1:16" ht="121.5" customHeight="1" x14ac:dyDescent="0.25">
      <c r="A34" s="16" t="s">
        <v>29</v>
      </c>
      <c r="B34" s="18">
        <v>182</v>
      </c>
      <c r="C34" s="18">
        <v>1</v>
      </c>
      <c r="D34" s="19" t="s">
        <v>21</v>
      </c>
      <c r="E34" s="19" t="s">
        <v>27</v>
      </c>
      <c r="F34" s="19" t="s">
        <v>31</v>
      </c>
      <c r="G34" s="19" t="s">
        <v>21</v>
      </c>
      <c r="H34" s="19" t="s">
        <v>225</v>
      </c>
      <c r="I34" s="19" t="s">
        <v>23</v>
      </c>
      <c r="J34" s="66" t="s">
        <v>187</v>
      </c>
      <c r="K34" s="17" t="s">
        <v>119</v>
      </c>
      <c r="L34" s="85">
        <v>2796.9</v>
      </c>
      <c r="M34" s="85">
        <v>1181.8</v>
      </c>
      <c r="N34" s="85">
        <v>2796.9</v>
      </c>
      <c r="O34" s="91"/>
      <c r="P34" s="93"/>
    </row>
    <row r="35" spans="1:16" ht="121.5" customHeight="1" x14ac:dyDescent="0.25">
      <c r="A35" s="16" t="s">
        <v>264</v>
      </c>
      <c r="B35" s="18">
        <v>182</v>
      </c>
      <c r="C35" s="18">
        <v>1</v>
      </c>
      <c r="D35" s="19" t="s">
        <v>21</v>
      </c>
      <c r="E35" s="19" t="s">
        <v>27</v>
      </c>
      <c r="F35" s="19" t="s">
        <v>31</v>
      </c>
      <c r="G35" s="19" t="s">
        <v>21</v>
      </c>
      <c r="H35" s="19" t="s">
        <v>226</v>
      </c>
      <c r="I35" s="19" t="s">
        <v>23</v>
      </c>
      <c r="J35" s="66" t="s">
        <v>187</v>
      </c>
      <c r="K35" s="17" t="s">
        <v>119</v>
      </c>
      <c r="L35" s="85">
        <v>4.7</v>
      </c>
      <c r="M35" s="85">
        <v>4.7</v>
      </c>
      <c r="N35" s="85">
        <v>4.7</v>
      </c>
      <c r="O35" s="91"/>
      <c r="P35" s="93"/>
    </row>
    <row r="36" spans="1:16" ht="121.5" customHeight="1" x14ac:dyDescent="0.25">
      <c r="A36" s="16" t="s">
        <v>261</v>
      </c>
      <c r="B36" s="18">
        <v>182</v>
      </c>
      <c r="C36" s="18">
        <v>1</v>
      </c>
      <c r="D36" s="19" t="s">
        <v>21</v>
      </c>
      <c r="E36" s="19" t="s">
        <v>27</v>
      </c>
      <c r="F36" s="19" t="s">
        <v>31</v>
      </c>
      <c r="G36" s="19" t="s">
        <v>21</v>
      </c>
      <c r="H36" s="19" t="s">
        <v>227</v>
      </c>
      <c r="I36" s="19" t="s">
        <v>23</v>
      </c>
      <c r="J36" s="66" t="s">
        <v>187</v>
      </c>
      <c r="K36" s="17" t="s">
        <v>119</v>
      </c>
      <c r="L36" s="85">
        <v>7.2</v>
      </c>
      <c r="M36" s="85">
        <v>7.2</v>
      </c>
      <c r="N36" s="85">
        <v>7.2</v>
      </c>
      <c r="O36" s="91"/>
      <c r="P36" s="93"/>
    </row>
    <row r="37" spans="1:16" ht="121.5" customHeight="1" x14ac:dyDescent="0.25">
      <c r="A37" s="16" t="s">
        <v>29</v>
      </c>
      <c r="B37" s="18">
        <v>182</v>
      </c>
      <c r="C37" s="18">
        <v>1</v>
      </c>
      <c r="D37" s="19" t="s">
        <v>21</v>
      </c>
      <c r="E37" s="19" t="s">
        <v>27</v>
      </c>
      <c r="F37" s="19" t="s">
        <v>31</v>
      </c>
      <c r="G37" s="19" t="s">
        <v>21</v>
      </c>
      <c r="H37" s="19" t="s">
        <v>237</v>
      </c>
      <c r="I37" s="19" t="s">
        <v>23</v>
      </c>
      <c r="J37" s="66" t="s">
        <v>187</v>
      </c>
      <c r="K37" s="17" t="s">
        <v>119</v>
      </c>
      <c r="L37" s="85">
        <v>0</v>
      </c>
      <c r="M37" s="85">
        <v>-9.1999999999999993</v>
      </c>
      <c r="N37" s="85">
        <v>0</v>
      </c>
      <c r="O37" s="91"/>
      <c r="P37" s="93"/>
    </row>
    <row r="38" spans="1:16" ht="240.75" customHeight="1" x14ac:dyDescent="0.25">
      <c r="A38" s="16" t="s">
        <v>29</v>
      </c>
      <c r="B38" s="18">
        <v>182</v>
      </c>
      <c r="C38" s="18">
        <v>1</v>
      </c>
      <c r="D38" s="19" t="s">
        <v>21</v>
      </c>
      <c r="E38" s="19" t="s">
        <v>27</v>
      </c>
      <c r="F38" s="19" t="s">
        <v>32</v>
      </c>
      <c r="G38" s="19" t="s">
        <v>21</v>
      </c>
      <c r="H38" s="19" t="s">
        <v>225</v>
      </c>
      <c r="I38" s="19" t="s">
        <v>23</v>
      </c>
      <c r="J38" s="74" t="s">
        <v>186</v>
      </c>
      <c r="K38" s="98" t="s">
        <v>119</v>
      </c>
      <c r="L38" s="85">
        <v>490</v>
      </c>
      <c r="M38" s="85">
        <v>161.6</v>
      </c>
      <c r="N38" s="85">
        <v>490</v>
      </c>
      <c r="O38" s="91"/>
    </row>
    <row r="39" spans="1:16" ht="102" customHeight="1" x14ac:dyDescent="0.25">
      <c r="A39" s="16" t="s">
        <v>33</v>
      </c>
      <c r="B39" s="18">
        <v>100</v>
      </c>
      <c r="C39" s="14">
        <v>1</v>
      </c>
      <c r="D39" s="15" t="s">
        <v>34</v>
      </c>
      <c r="E39" s="15" t="s">
        <v>17</v>
      </c>
      <c r="F39" s="15" t="s">
        <v>18</v>
      </c>
      <c r="G39" s="15" t="s">
        <v>17</v>
      </c>
      <c r="H39" s="15" t="s">
        <v>19</v>
      </c>
      <c r="I39" s="15" t="s">
        <v>18</v>
      </c>
      <c r="J39" s="96" t="s">
        <v>33</v>
      </c>
      <c r="K39" s="67"/>
      <c r="L39" s="84">
        <f t="shared" ref="L39:N39" si="8">L40</f>
        <v>3077.6</v>
      </c>
      <c r="M39" s="84">
        <f t="shared" si="8"/>
        <v>1944.4</v>
      </c>
      <c r="N39" s="84">
        <f t="shared" si="8"/>
        <v>3077.6</v>
      </c>
    </row>
    <row r="40" spans="1:16" ht="94.5" x14ac:dyDescent="0.25">
      <c r="A40" s="16" t="s">
        <v>33</v>
      </c>
      <c r="B40" s="18">
        <v>100</v>
      </c>
      <c r="C40" s="14" t="s">
        <v>35</v>
      </c>
      <c r="D40" s="15" t="s">
        <v>34</v>
      </c>
      <c r="E40" s="15" t="s">
        <v>27</v>
      </c>
      <c r="F40" s="15" t="s">
        <v>18</v>
      </c>
      <c r="G40" s="15" t="s">
        <v>21</v>
      </c>
      <c r="H40" s="15" t="s">
        <v>19</v>
      </c>
      <c r="I40" s="15" t="s">
        <v>23</v>
      </c>
      <c r="J40" s="16" t="s">
        <v>36</v>
      </c>
      <c r="K40" s="67"/>
      <c r="L40" s="84">
        <f t="shared" ref="L40:N40" si="9">L41+L42+L43+L44</f>
        <v>3077.6</v>
      </c>
      <c r="M40" s="84">
        <f t="shared" si="9"/>
        <v>1944.4</v>
      </c>
      <c r="N40" s="84">
        <f t="shared" si="9"/>
        <v>3077.6</v>
      </c>
    </row>
    <row r="41" spans="1:16" ht="94.5" x14ac:dyDescent="0.25">
      <c r="A41" s="16" t="s">
        <v>33</v>
      </c>
      <c r="B41" s="11" t="s">
        <v>39</v>
      </c>
      <c r="C41" s="11" t="s">
        <v>35</v>
      </c>
      <c r="D41" s="11" t="s">
        <v>34</v>
      </c>
      <c r="E41" s="11" t="s">
        <v>27</v>
      </c>
      <c r="F41" s="11" t="s">
        <v>248</v>
      </c>
      <c r="G41" s="11" t="s">
        <v>21</v>
      </c>
      <c r="H41" s="11" t="s">
        <v>19</v>
      </c>
      <c r="I41" s="11" t="s">
        <v>23</v>
      </c>
      <c r="J41" s="66" t="s">
        <v>185</v>
      </c>
      <c r="K41" s="16" t="s">
        <v>41</v>
      </c>
      <c r="L41" s="85">
        <v>994.4</v>
      </c>
      <c r="M41" s="85">
        <v>882.7</v>
      </c>
      <c r="N41" s="85">
        <v>994.4</v>
      </c>
    </row>
    <row r="42" spans="1:16" ht="141.75" x14ac:dyDescent="0.25">
      <c r="A42" s="16" t="s">
        <v>33</v>
      </c>
      <c r="B42" s="11" t="s">
        <v>39</v>
      </c>
      <c r="C42" s="11" t="s">
        <v>35</v>
      </c>
      <c r="D42" s="11" t="s">
        <v>34</v>
      </c>
      <c r="E42" s="11" t="s">
        <v>27</v>
      </c>
      <c r="F42" s="11" t="s">
        <v>249</v>
      </c>
      <c r="G42" s="11" t="s">
        <v>21</v>
      </c>
      <c r="H42" s="11" t="s">
        <v>19</v>
      </c>
      <c r="I42" s="11" t="s">
        <v>23</v>
      </c>
      <c r="J42" s="66" t="s">
        <v>184</v>
      </c>
      <c r="K42" s="16" t="s">
        <v>41</v>
      </c>
      <c r="L42" s="85">
        <v>13.2</v>
      </c>
      <c r="M42" s="85">
        <v>6.7</v>
      </c>
      <c r="N42" s="85">
        <v>13.2</v>
      </c>
    </row>
    <row r="43" spans="1:16" ht="140.25" customHeight="1" x14ac:dyDescent="0.25">
      <c r="A43" s="16" t="s">
        <v>33</v>
      </c>
      <c r="B43" s="11" t="s">
        <v>39</v>
      </c>
      <c r="C43" s="11" t="s">
        <v>35</v>
      </c>
      <c r="D43" s="11" t="s">
        <v>34</v>
      </c>
      <c r="E43" s="11" t="s">
        <v>27</v>
      </c>
      <c r="F43" s="11" t="s">
        <v>250</v>
      </c>
      <c r="G43" s="11" t="s">
        <v>21</v>
      </c>
      <c r="H43" s="11" t="s">
        <v>19</v>
      </c>
      <c r="I43" s="11" t="s">
        <v>23</v>
      </c>
      <c r="J43" s="66" t="s">
        <v>183</v>
      </c>
      <c r="K43" s="16" t="s">
        <v>41</v>
      </c>
      <c r="L43" s="85">
        <v>2070</v>
      </c>
      <c r="M43" s="85">
        <v>1223.0999999999999</v>
      </c>
      <c r="N43" s="85">
        <v>2070</v>
      </c>
    </row>
    <row r="44" spans="1:16" ht="140.25" customHeight="1" x14ac:dyDescent="0.25">
      <c r="A44" s="16" t="s">
        <v>33</v>
      </c>
      <c r="B44" s="11" t="s">
        <v>39</v>
      </c>
      <c r="C44" s="11" t="s">
        <v>35</v>
      </c>
      <c r="D44" s="11" t="s">
        <v>34</v>
      </c>
      <c r="E44" s="11" t="s">
        <v>27</v>
      </c>
      <c r="F44" s="11" t="s">
        <v>251</v>
      </c>
      <c r="G44" s="11" t="s">
        <v>21</v>
      </c>
      <c r="H44" s="11" t="s">
        <v>19</v>
      </c>
      <c r="I44" s="11" t="s">
        <v>23</v>
      </c>
      <c r="J44" s="66" t="s">
        <v>182</v>
      </c>
      <c r="K44" s="16" t="s">
        <v>41</v>
      </c>
      <c r="L44" s="85">
        <v>0</v>
      </c>
      <c r="M44" s="85">
        <v>-168.1</v>
      </c>
      <c r="N44" s="85">
        <v>0</v>
      </c>
      <c r="O44" s="89"/>
      <c r="P44" s="93"/>
    </row>
    <row r="45" spans="1:16" ht="110.25" x14ac:dyDescent="0.25">
      <c r="A45" s="16" t="s">
        <v>42</v>
      </c>
      <c r="B45" s="21" t="s">
        <v>37</v>
      </c>
      <c r="C45" s="21" t="s">
        <v>35</v>
      </c>
      <c r="D45" s="21" t="s">
        <v>43</v>
      </c>
      <c r="E45" s="21" t="s">
        <v>17</v>
      </c>
      <c r="F45" s="21" t="s">
        <v>18</v>
      </c>
      <c r="G45" s="21" t="s">
        <v>17</v>
      </c>
      <c r="H45" s="21" t="s">
        <v>19</v>
      </c>
      <c r="I45" s="21" t="s">
        <v>18</v>
      </c>
      <c r="J45" s="16" t="s">
        <v>42</v>
      </c>
      <c r="K45" s="17" t="s">
        <v>119</v>
      </c>
      <c r="L45" s="83">
        <f>SUM(L46,L58,L66,L72)</f>
        <v>63483</v>
      </c>
      <c r="M45" s="83">
        <f t="shared" ref="M45:N45" si="10">SUM(M46,M58,M66,M72)</f>
        <v>51351.099999999991</v>
      </c>
      <c r="N45" s="83">
        <f t="shared" si="10"/>
        <v>68022.299999999988</v>
      </c>
    </row>
    <row r="46" spans="1:16" ht="99.75" customHeight="1" x14ac:dyDescent="0.25">
      <c r="A46" s="16" t="s">
        <v>44</v>
      </c>
      <c r="B46" s="11" t="s">
        <v>37</v>
      </c>
      <c r="C46" s="11" t="s">
        <v>35</v>
      </c>
      <c r="D46" s="11" t="s">
        <v>43</v>
      </c>
      <c r="E46" s="11" t="s">
        <v>21</v>
      </c>
      <c r="F46" s="11" t="s">
        <v>18</v>
      </c>
      <c r="G46" s="11" t="s">
        <v>17</v>
      </c>
      <c r="H46" s="11" t="s">
        <v>19</v>
      </c>
      <c r="I46" s="11" t="s">
        <v>23</v>
      </c>
      <c r="J46" s="16" t="s">
        <v>44</v>
      </c>
      <c r="K46" s="17" t="s">
        <v>119</v>
      </c>
      <c r="L46" s="45">
        <f>SUM(L47,L52,L57)</f>
        <v>21549.999999999996</v>
      </c>
      <c r="M46" s="45">
        <f t="shared" ref="M46:N46" si="11">SUM(M47,M52,M57)</f>
        <v>12940.8</v>
      </c>
      <c r="N46" s="45">
        <f t="shared" si="11"/>
        <v>21457.599999999999</v>
      </c>
    </row>
    <row r="47" spans="1:16" ht="101.25" customHeight="1" x14ac:dyDescent="0.25">
      <c r="A47" s="20" t="s">
        <v>44</v>
      </c>
      <c r="B47" s="21" t="s">
        <v>37</v>
      </c>
      <c r="C47" s="21" t="s">
        <v>35</v>
      </c>
      <c r="D47" s="21" t="s">
        <v>43</v>
      </c>
      <c r="E47" s="21" t="s">
        <v>21</v>
      </c>
      <c r="F47" s="21" t="s">
        <v>24</v>
      </c>
      <c r="G47" s="21" t="s">
        <v>21</v>
      </c>
      <c r="H47" s="21" t="s">
        <v>19</v>
      </c>
      <c r="I47" s="21" t="s">
        <v>23</v>
      </c>
      <c r="J47" s="20" t="s">
        <v>45</v>
      </c>
      <c r="K47" s="105" t="s">
        <v>119</v>
      </c>
      <c r="L47" s="45">
        <f t="shared" ref="L47:N47" si="12">SUM(L48)</f>
        <v>14074.4</v>
      </c>
      <c r="M47" s="45">
        <f t="shared" si="12"/>
        <v>7256.5999999999995</v>
      </c>
      <c r="N47" s="45">
        <f t="shared" si="12"/>
        <v>14071.8</v>
      </c>
    </row>
    <row r="48" spans="1:16" ht="99.75" customHeight="1" x14ac:dyDescent="0.25">
      <c r="A48" s="20" t="s">
        <v>44</v>
      </c>
      <c r="B48" s="21" t="s">
        <v>37</v>
      </c>
      <c r="C48" s="21" t="s">
        <v>35</v>
      </c>
      <c r="D48" s="21" t="s">
        <v>43</v>
      </c>
      <c r="E48" s="21" t="s">
        <v>21</v>
      </c>
      <c r="F48" s="21" t="s">
        <v>38</v>
      </c>
      <c r="G48" s="21" t="s">
        <v>21</v>
      </c>
      <c r="H48" s="21" t="s">
        <v>19</v>
      </c>
      <c r="I48" s="21" t="s">
        <v>23</v>
      </c>
      <c r="J48" s="106" t="s">
        <v>45</v>
      </c>
      <c r="K48" s="105" t="s">
        <v>119</v>
      </c>
      <c r="L48" s="45">
        <f>SUM(L49:L51)</f>
        <v>14074.4</v>
      </c>
      <c r="M48" s="45">
        <f t="shared" ref="M48:N48" si="13">SUM(M49:M51)</f>
        <v>7256.5999999999995</v>
      </c>
      <c r="N48" s="45">
        <f t="shared" si="13"/>
        <v>14071.8</v>
      </c>
    </row>
    <row r="49" spans="1:14" ht="113.25" customHeight="1" x14ac:dyDescent="0.25">
      <c r="A49" s="16" t="s">
        <v>44</v>
      </c>
      <c r="B49" s="11" t="s">
        <v>37</v>
      </c>
      <c r="C49" s="11" t="s">
        <v>35</v>
      </c>
      <c r="D49" s="11" t="s">
        <v>43</v>
      </c>
      <c r="E49" s="11" t="s">
        <v>21</v>
      </c>
      <c r="F49" s="11" t="s">
        <v>38</v>
      </c>
      <c r="G49" s="11" t="s">
        <v>21</v>
      </c>
      <c r="H49" s="11" t="s">
        <v>225</v>
      </c>
      <c r="I49" s="11" t="s">
        <v>23</v>
      </c>
      <c r="J49" s="66" t="s">
        <v>45</v>
      </c>
      <c r="K49" s="17" t="s">
        <v>119</v>
      </c>
      <c r="L49" s="85">
        <v>13841.8</v>
      </c>
      <c r="M49" s="85">
        <v>7130.4</v>
      </c>
      <c r="N49" s="85">
        <v>13834.8</v>
      </c>
    </row>
    <row r="50" spans="1:14" ht="99.75" customHeight="1" x14ac:dyDescent="0.25">
      <c r="A50" s="16" t="s">
        <v>265</v>
      </c>
      <c r="B50" s="11" t="s">
        <v>37</v>
      </c>
      <c r="C50" s="11" t="s">
        <v>35</v>
      </c>
      <c r="D50" s="11" t="s">
        <v>43</v>
      </c>
      <c r="E50" s="11" t="s">
        <v>21</v>
      </c>
      <c r="F50" s="11" t="s">
        <v>38</v>
      </c>
      <c r="G50" s="11" t="s">
        <v>21</v>
      </c>
      <c r="H50" s="11" t="s">
        <v>226</v>
      </c>
      <c r="I50" s="11" t="s">
        <v>23</v>
      </c>
      <c r="J50" s="66" t="s">
        <v>45</v>
      </c>
      <c r="K50" s="17" t="s">
        <v>119</v>
      </c>
      <c r="L50" s="85">
        <v>230</v>
      </c>
      <c r="M50" s="85">
        <v>119.3</v>
      </c>
      <c r="N50" s="85">
        <v>230</v>
      </c>
    </row>
    <row r="51" spans="1:14" ht="136.5" customHeight="1" x14ac:dyDescent="0.25">
      <c r="A51" s="16" t="s">
        <v>260</v>
      </c>
      <c r="B51" s="11" t="s">
        <v>37</v>
      </c>
      <c r="C51" s="11" t="s">
        <v>35</v>
      </c>
      <c r="D51" s="11" t="s">
        <v>43</v>
      </c>
      <c r="E51" s="11" t="s">
        <v>21</v>
      </c>
      <c r="F51" s="11" t="s">
        <v>38</v>
      </c>
      <c r="G51" s="11" t="s">
        <v>21</v>
      </c>
      <c r="H51" s="11" t="s">
        <v>227</v>
      </c>
      <c r="I51" s="11" t="s">
        <v>23</v>
      </c>
      <c r="J51" s="66" t="s">
        <v>45</v>
      </c>
      <c r="K51" s="17" t="s">
        <v>119</v>
      </c>
      <c r="L51" s="85">
        <v>2.6</v>
      </c>
      <c r="M51" s="85">
        <v>6.9</v>
      </c>
      <c r="N51" s="85">
        <v>7</v>
      </c>
    </row>
    <row r="52" spans="1:14" ht="120.75" customHeight="1" x14ac:dyDescent="0.25">
      <c r="A52" s="20" t="s">
        <v>44</v>
      </c>
      <c r="B52" s="21" t="s">
        <v>37</v>
      </c>
      <c r="C52" s="21" t="s">
        <v>35</v>
      </c>
      <c r="D52" s="21" t="s">
        <v>43</v>
      </c>
      <c r="E52" s="21" t="s">
        <v>21</v>
      </c>
      <c r="F52" s="21" t="s">
        <v>28</v>
      </c>
      <c r="G52" s="21" t="s">
        <v>21</v>
      </c>
      <c r="H52" s="21" t="s">
        <v>19</v>
      </c>
      <c r="I52" s="21" t="s">
        <v>23</v>
      </c>
      <c r="J52" s="20" t="s">
        <v>46</v>
      </c>
      <c r="K52" s="105" t="s">
        <v>119</v>
      </c>
      <c r="L52" s="84">
        <f t="shared" ref="L52:N52" si="14">SUM(L53)</f>
        <v>7385.7999999999993</v>
      </c>
      <c r="M52" s="84">
        <f t="shared" si="14"/>
        <v>5684.2</v>
      </c>
      <c r="N52" s="84">
        <f t="shared" si="14"/>
        <v>7385.7999999999993</v>
      </c>
    </row>
    <row r="53" spans="1:14" ht="147" customHeight="1" x14ac:dyDescent="0.25">
      <c r="A53" s="20" t="s">
        <v>44</v>
      </c>
      <c r="B53" s="21" t="s">
        <v>37</v>
      </c>
      <c r="C53" s="21" t="s">
        <v>35</v>
      </c>
      <c r="D53" s="21" t="s">
        <v>43</v>
      </c>
      <c r="E53" s="21" t="s">
        <v>21</v>
      </c>
      <c r="F53" s="21" t="s">
        <v>47</v>
      </c>
      <c r="G53" s="21" t="s">
        <v>21</v>
      </c>
      <c r="H53" s="21" t="s">
        <v>19</v>
      </c>
      <c r="I53" s="21" t="s">
        <v>23</v>
      </c>
      <c r="J53" s="20" t="s">
        <v>46</v>
      </c>
      <c r="K53" s="105" t="s">
        <v>119</v>
      </c>
      <c r="L53" s="56">
        <f t="shared" ref="L53:N53" si="15">SUM(L54:L56)</f>
        <v>7385.7999999999993</v>
      </c>
      <c r="M53" s="56">
        <f t="shared" si="15"/>
        <v>5684.2</v>
      </c>
      <c r="N53" s="56">
        <f t="shared" si="15"/>
        <v>7385.7999999999993</v>
      </c>
    </row>
    <row r="54" spans="1:14" ht="147" customHeight="1" x14ac:dyDescent="0.25">
      <c r="A54" s="16" t="s">
        <v>44</v>
      </c>
      <c r="B54" s="11" t="s">
        <v>37</v>
      </c>
      <c r="C54" s="11" t="s">
        <v>35</v>
      </c>
      <c r="D54" s="11" t="s">
        <v>43</v>
      </c>
      <c r="E54" s="11" t="s">
        <v>21</v>
      </c>
      <c r="F54" s="11" t="s">
        <v>47</v>
      </c>
      <c r="G54" s="11" t="s">
        <v>21</v>
      </c>
      <c r="H54" s="11" t="s">
        <v>225</v>
      </c>
      <c r="I54" s="11" t="s">
        <v>23</v>
      </c>
      <c r="J54" s="16" t="s">
        <v>46</v>
      </c>
      <c r="K54" s="17" t="s">
        <v>119</v>
      </c>
      <c r="L54" s="85">
        <v>7184.4</v>
      </c>
      <c r="M54" s="85">
        <v>5555</v>
      </c>
      <c r="N54" s="85">
        <v>7184.4</v>
      </c>
    </row>
    <row r="55" spans="1:14" ht="147" customHeight="1" x14ac:dyDescent="0.25">
      <c r="A55" s="16" t="s">
        <v>265</v>
      </c>
      <c r="B55" s="11" t="s">
        <v>37</v>
      </c>
      <c r="C55" s="11" t="s">
        <v>35</v>
      </c>
      <c r="D55" s="11" t="s">
        <v>43</v>
      </c>
      <c r="E55" s="11" t="s">
        <v>21</v>
      </c>
      <c r="F55" s="11" t="s">
        <v>47</v>
      </c>
      <c r="G55" s="11" t="s">
        <v>21</v>
      </c>
      <c r="H55" s="11" t="s">
        <v>226</v>
      </c>
      <c r="I55" s="11" t="s">
        <v>23</v>
      </c>
      <c r="J55" s="16" t="s">
        <v>46</v>
      </c>
      <c r="K55" s="17" t="s">
        <v>119</v>
      </c>
      <c r="L55" s="85">
        <v>201.2</v>
      </c>
      <c r="M55" s="85">
        <v>128.80000000000001</v>
      </c>
      <c r="N55" s="85">
        <v>201</v>
      </c>
    </row>
    <row r="56" spans="1:14" ht="147" customHeight="1" x14ac:dyDescent="0.25">
      <c r="A56" s="16" t="s">
        <v>259</v>
      </c>
      <c r="B56" s="11" t="s">
        <v>37</v>
      </c>
      <c r="C56" s="11" t="s">
        <v>35</v>
      </c>
      <c r="D56" s="11" t="s">
        <v>43</v>
      </c>
      <c r="E56" s="11" t="s">
        <v>21</v>
      </c>
      <c r="F56" s="11" t="s">
        <v>47</v>
      </c>
      <c r="G56" s="11" t="s">
        <v>21</v>
      </c>
      <c r="H56" s="11" t="s">
        <v>227</v>
      </c>
      <c r="I56" s="11" t="s">
        <v>23</v>
      </c>
      <c r="J56" s="16" t="s">
        <v>46</v>
      </c>
      <c r="K56" s="17" t="s">
        <v>119</v>
      </c>
      <c r="L56" s="85">
        <v>0.2</v>
      </c>
      <c r="M56" s="85">
        <v>0.4</v>
      </c>
      <c r="N56" s="85">
        <v>0.4</v>
      </c>
    </row>
    <row r="57" spans="1:14" ht="147" customHeight="1" x14ac:dyDescent="0.25">
      <c r="A57" s="16" t="s">
        <v>258</v>
      </c>
      <c r="B57" s="11" t="s">
        <v>37</v>
      </c>
      <c r="C57" s="11" t="s">
        <v>35</v>
      </c>
      <c r="D57" s="11" t="s">
        <v>43</v>
      </c>
      <c r="E57" s="11" t="s">
        <v>21</v>
      </c>
      <c r="F57" s="11" t="s">
        <v>47</v>
      </c>
      <c r="G57" s="11" t="s">
        <v>21</v>
      </c>
      <c r="H57" s="11" t="s">
        <v>237</v>
      </c>
      <c r="I57" s="11" t="s">
        <v>23</v>
      </c>
      <c r="J57" s="16" t="s">
        <v>46</v>
      </c>
      <c r="K57" s="17" t="s">
        <v>119</v>
      </c>
      <c r="L57" s="85">
        <v>89.8</v>
      </c>
      <c r="M57" s="85">
        <v>0</v>
      </c>
      <c r="N57" s="85">
        <v>0</v>
      </c>
    </row>
    <row r="58" spans="1:14" ht="105.75" customHeight="1" x14ac:dyDescent="0.25">
      <c r="A58" s="20" t="s">
        <v>120</v>
      </c>
      <c r="B58" s="21" t="s">
        <v>37</v>
      </c>
      <c r="C58" s="21" t="s">
        <v>35</v>
      </c>
      <c r="D58" s="21" t="s">
        <v>43</v>
      </c>
      <c r="E58" s="21" t="s">
        <v>27</v>
      </c>
      <c r="F58" s="21" t="s">
        <v>18</v>
      </c>
      <c r="G58" s="21" t="s">
        <v>17</v>
      </c>
      <c r="H58" s="21" t="s">
        <v>19</v>
      </c>
      <c r="I58" s="21" t="s">
        <v>23</v>
      </c>
      <c r="J58" s="20" t="s">
        <v>120</v>
      </c>
      <c r="K58" s="105" t="s">
        <v>119</v>
      </c>
      <c r="L58" s="45">
        <f t="shared" ref="L58:N58" si="16">SUM(L59,L64,L65)</f>
        <v>17900</v>
      </c>
      <c r="M58" s="45">
        <f t="shared" si="16"/>
        <v>9850</v>
      </c>
      <c r="N58" s="45">
        <f t="shared" si="16"/>
        <v>17900.100000000002</v>
      </c>
    </row>
    <row r="59" spans="1:14" ht="105.75" customHeight="1" x14ac:dyDescent="0.25">
      <c r="A59" s="20" t="s">
        <v>120</v>
      </c>
      <c r="B59" s="21" t="s">
        <v>37</v>
      </c>
      <c r="C59" s="21" t="s">
        <v>35</v>
      </c>
      <c r="D59" s="21" t="s">
        <v>43</v>
      </c>
      <c r="E59" s="21" t="s">
        <v>27</v>
      </c>
      <c r="F59" s="21" t="s">
        <v>24</v>
      </c>
      <c r="G59" s="21" t="s">
        <v>27</v>
      </c>
      <c r="H59" s="21" t="s">
        <v>19</v>
      </c>
      <c r="I59" s="21" t="s">
        <v>23</v>
      </c>
      <c r="J59" s="20" t="s">
        <v>120</v>
      </c>
      <c r="K59" s="105" t="s">
        <v>119</v>
      </c>
      <c r="L59" s="84">
        <f t="shared" ref="L59:N59" si="17">SUM(L60:L63)</f>
        <v>17899.100000000002</v>
      </c>
      <c r="M59" s="84">
        <f t="shared" si="17"/>
        <v>9849.2999999999993</v>
      </c>
      <c r="N59" s="84">
        <f t="shared" si="17"/>
        <v>17899.100000000002</v>
      </c>
    </row>
    <row r="60" spans="1:14" ht="105.75" customHeight="1" x14ac:dyDescent="0.25">
      <c r="A60" s="16" t="s">
        <v>120</v>
      </c>
      <c r="B60" s="11" t="s">
        <v>37</v>
      </c>
      <c r="C60" s="11" t="s">
        <v>35</v>
      </c>
      <c r="D60" s="11" t="s">
        <v>43</v>
      </c>
      <c r="E60" s="11" t="s">
        <v>27</v>
      </c>
      <c r="F60" s="11" t="s">
        <v>24</v>
      </c>
      <c r="G60" s="11" t="s">
        <v>27</v>
      </c>
      <c r="H60" s="11" t="s">
        <v>225</v>
      </c>
      <c r="I60" s="11" t="s">
        <v>23</v>
      </c>
      <c r="J60" s="16" t="s">
        <v>120</v>
      </c>
      <c r="K60" s="17" t="s">
        <v>119</v>
      </c>
      <c r="L60" s="85">
        <v>17685.8</v>
      </c>
      <c r="M60" s="85">
        <v>9769.5</v>
      </c>
      <c r="N60" s="85">
        <v>17685.8</v>
      </c>
    </row>
    <row r="61" spans="1:14" ht="105.75" customHeight="1" x14ac:dyDescent="0.25">
      <c r="A61" s="16" t="s">
        <v>254</v>
      </c>
      <c r="B61" s="11" t="s">
        <v>37</v>
      </c>
      <c r="C61" s="11" t="s">
        <v>35</v>
      </c>
      <c r="D61" s="11" t="s">
        <v>43</v>
      </c>
      <c r="E61" s="11" t="s">
        <v>27</v>
      </c>
      <c r="F61" s="11" t="s">
        <v>24</v>
      </c>
      <c r="G61" s="11" t="s">
        <v>27</v>
      </c>
      <c r="H61" s="11" t="s">
        <v>226</v>
      </c>
      <c r="I61" s="11" t="s">
        <v>23</v>
      </c>
      <c r="J61" s="16" t="s">
        <v>120</v>
      </c>
      <c r="K61" s="17" t="s">
        <v>119</v>
      </c>
      <c r="L61" s="85">
        <v>78.900000000000006</v>
      </c>
      <c r="M61" s="85">
        <v>34.799999999999997</v>
      </c>
      <c r="N61" s="85">
        <v>78.900000000000006</v>
      </c>
    </row>
    <row r="62" spans="1:14" ht="105.75" customHeight="1" x14ac:dyDescent="0.25">
      <c r="A62" s="16" t="s">
        <v>255</v>
      </c>
      <c r="B62" s="11" t="s">
        <v>37</v>
      </c>
      <c r="C62" s="11" t="s">
        <v>35</v>
      </c>
      <c r="D62" s="11" t="s">
        <v>43</v>
      </c>
      <c r="E62" s="11" t="s">
        <v>27</v>
      </c>
      <c r="F62" s="11" t="s">
        <v>24</v>
      </c>
      <c r="G62" s="11" t="s">
        <v>27</v>
      </c>
      <c r="H62" s="11" t="s">
        <v>227</v>
      </c>
      <c r="I62" s="11" t="s">
        <v>23</v>
      </c>
      <c r="J62" s="16" t="s">
        <v>120</v>
      </c>
      <c r="K62" s="17" t="s">
        <v>119</v>
      </c>
      <c r="L62" s="85">
        <v>134.4</v>
      </c>
      <c r="M62" s="85">
        <v>45.1</v>
      </c>
      <c r="N62" s="85">
        <v>134.4</v>
      </c>
    </row>
    <row r="63" spans="1:14" ht="105.75" customHeight="1" x14ac:dyDescent="0.25">
      <c r="A63" s="16" t="s">
        <v>256</v>
      </c>
      <c r="B63" s="11" t="s">
        <v>37</v>
      </c>
      <c r="C63" s="11" t="s">
        <v>35</v>
      </c>
      <c r="D63" s="11" t="s">
        <v>43</v>
      </c>
      <c r="E63" s="11" t="s">
        <v>27</v>
      </c>
      <c r="F63" s="11" t="s">
        <v>24</v>
      </c>
      <c r="G63" s="11" t="s">
        <v>27</v>
      </c>
      <c r="H63" s="11" t="s">
        <v>237</v>
      </c>
      <c r="I63" s="11" t="s">
        <v>23</v>
      </c>
      <c r="J63" s="16" t="s">
        <v>120</v>
      </c>
      <c r="K63" s="17" t="s">
        <v>119</v>
      </c>
      <c r="L63" s="85">
        <v>0</v>
      </c>
      <c r="M63" s="85">
        <v>-0.1</v>
      </c>
      <c r="N63" s="85">
        <v>0</v>
      </c>
    </row>
    <row r="64" spans="1:14" ht="105.75" customHeight="1" x14ac:dyDescent="0.25">
      <c r="A64" s="20" t="s">
        <v>120</v>
      </c>
      <c r="B64" s="21" t="s">
        <v>37</v>
      </c>
      <c r="C64" s="21" t="s">
        <v>35</v>
      </c>
      <c r="D64" s="21" t="s">
        <v>43</v>
      </c>
      <c r="E64" s="21" t="s">
        <v>27</v>
      </c>
      <c r="F64" s="21" t="s">
        <v>28</v>
      </c>
      <c r="G64" s="21" t="s">
        <v>27</v>
      </c>
      <c r="H64" s="21" t="s">
        <v>225</v>
      </c>
      <c r="I64" s="21" t="s">
        <v>23</v>
      </c>
      <c r="J64" s="20" t="s">
        <v>120</v>
      </c>
      <c r="K64" s="105" t="s">
        <v>119</v>
      </c>
      <c r="L64" s="84">
        <v>0.8</v>
      </c>
      <c r="M64" s="84">
        <v>0.1</v>
      </c>
      <c r="N64" s="84">
        <v>0.4</v>
      </c>
    </row>
    <row r="65" spans="1:15" ht="105.75" customHeight="1" x14ac:dyDescent="0.25">
      <c r="A65" s="20"/>
      <c r="B65" s="21" t="s">
        <v>37</v>
      </c>
      <c r="C65" s="21" t="s">
        <v>35</v>
      </c>
      <c r="D65" s="21" t="s">
        <v>43</v>
      </c>
      <c r="E65" s="21" t="s">
        <v>27</v>
      </c>
      <c r="F65" s="21" t="s">
        <v>28</v>
      </c>
      <c r="G65" s="21" t="s">
        <v>27</v>
      </c>
      <c r="H65" s="21" t="s">
        <v>226</v>
      </c>
      <c r="I65" s="21" t="s">
        <v>23</v>
      </c>
      <c r="J65" s="20" t="s">
        <v>120</v>
      </c>
      <c r="K65" s="17" t="s">
        <v>119</v>
      </c>
      <c r="L65" s="84">
        <v>0.1</v>
      </c>
      <c r="M65" s="84">
        <v>0.6</v>
      </c>
      <c r="N65" s="84">
        <v>0.6</v>
      </c>
    </row>
    <row r="66" spans="1:15" ht="108" customHeight="1" x14ac:dyDescent="0.25">
      <c r="A66" s="20" t="s">
        <v>121</v>
      </c>
      <c r="B66" s="21">
        <v>182</v>
      </c>
      <c r="C66" s="21" t="s">
        <v>35</v>
      </c>
      <c r="D66" s="21" t="s">
        <v>43</v>
      </c>
      <c r="E66" s="21" t="s">
        <v>34</v>
      </c>
      <c r="F66" s="21" t="s">
        <v>18</v>
      </c>
      <c r="G66" s="21" t="s">
        <v>17</v>
      </c>
      <c r="H66" s="21" t="s">
        <v>19</v>
      </c>
      <c r="I66" s="21" t="s">
        <v>23</v>
      </c>
      <c r="J66" s="20" t="s">
        <v>121</v>
      </c>
      <c r="K66" s="105" t="s">
        <v>119</v>
      </c>
      <c r="L66" s="45">
        <f t="shared" ref="L66:N66" si="18">SUM(L67)</f>
        <v>23853</v>
      </c>
      <c r="M66" s="45">
        <f t="shared" si="18"/>
        <v>28484.6</v>
      </c>
      <c r="N66" s="45">
        <f t="shared" si="18"/>
        <v>28484.6</v>
      </c>
    </row>
    <row r="67" spans="1:15" ht="102.75" customHeight="1" x14ac:dyDescent="0.25">
      <c r="A67" s="20" t="s">
        <v>121</v>
      </c>
      <c r="B67" s="109">
        <v>182</v>
      </c>
      <c r="C67" s="109">
        <v>1</v>
      </c>
      <c r="D67" s="109" t="s">
        <v>43</v>
      </c>
      <c r="E67" s="109" t="s">
        <v>34</v>
      </c>
      <c r="F67" s="109" t="s">
        <v>18</v>
      </c>
      <c r="G67" s="109" t="s">
        <v>21</v>
      </c>
      <c r="H67" s="109" t="s">
        <v>19</v>
      </c>
      <c r="I67" s="109">
        <v>110</v>
      </c>
      <c r="J67" s="110" t="s">
        <v>121</v>
      </c>
      <c r="K67" s="111" t="s">
        <v>119</v>
      </c>
      <c r="L67" s="84">
        <f t="shared" ref="L67" si="19">SUM(L68:L71)</f>
        <v>23853</v>
      </c>
      <c r="M67" s="84">
        <f>SUM(M68:M71)</f>
        <v>28484.6</v>
      </c>
      <c r="N67" s="84">
        <f t="shared" ref="N67" si="20">SUM(N68:N71)</f>
        <v>28484.6</v>
      </c>
    </row>
    <row r="68" spans="1:15" ht="102.75" customHeight="1" x14ac:dyDescent="0.25">
      <c r="A68" s="16" t="s">
        <v>121</v>
      </c>
      <c r="B68" s="11">
        <v>182</v>
      </c>
      <c r="C68" s="11">
        <v>1</v>
      </c>
      <c r="D68" s="11" t="s">
        <v>43</v>
      </c>
      <c r="E68" s="11" t="s">
        <v>34</v>
      </c>
      <c r="F68" s="11" t="s">
        <v>24</v>
      </c>
      <c r="G68" s="11" t="s">
        <v>21</v>
      </c>
      <c r="H68" s="11" t="s">
        <v>225</v>
      </c>
      <c r="I68" s="11">
        <v>110</v>
      </c>
      <c r="J68" s="16" t="s">
        <v>121</v>
      </c>
      <c r="K68" s="17" t="s">
        <v>119</v>
      </c>
      <c r="L68" s="85">
        <v>23850.7</v>
      </c>
      <c r="M68" s="85">
        <v>27073</v>
      </c>
      <c r="N68" s="85">
        <v>27073</v>
      </c>
    </row>
    <row r="69" spans="1:15" ht="102.75" customHeight="1" x14ac:dyDescent="0.25">
      <c r="A69" s="16" t="s">
        <v>253</v>
      </c>
      <c r="B69" s="11">
        <v>182</v>
      </c>
      <c r="C69" s="11">
        <v>1</v>
      </c>
      <c r="D69" s="11" t="s">
        <v>43</v>
      </c>
      <c r="E69" s="11" t="s">
        <v>34</v>
      </c>
      <c r="F69" s="11" t="s">
        <v>24</v>
      </c>
      <c r="G69" s="11" t="s">
        <v>21</v>
      </c>
      <c r="H69" s="11" t="s">
        <v>226</v>
      </c>
      <c r="I69" s="11">
        <v>110</v>
      </c>
      <c r="J69" s="16" t="s">
        <v>121</v>
      </c>
      <c r="K69" s="17" t="s">
        <v>119</v>
      </c>
      <c r="L69" s="85">
        <v>1.3</v>
      </c>
      <c r="M69" s="85">
        <v>1409.2</v>
      </c>
      <c r="N69" s="85">
        <v>1409.2</v>
      </c>
    </row>
    <row r="70" spans="1:15" ht="102.75" customHeight="1" x14ac:dyDescent="0.25">
      <c r="A70" s="16" t="s">
        <v>257</v>
      </c>
      <c r="B70" s="11">
        <v>182</v>
      </c>
      <c r="C70" s="11">
        <v>1</v>
      </c>
      <c r="D70" s="11" t="s">
        <v>43</v>
      </c>
      <c r="E70" s="11" t="s">
        <v>34</v>
      </c>
      <c r="F70" s="11" t="s">
        <v>24</v>
      </c>
      <c r="G70" s="11" t="s">
        <v>21</v>
      </c>
      <c r="H70" s="11" t="s">
        <v>227</v>
      </c>
      <c r="I70" s="11">
        <v>110</v>
      </c>
      <c r="J70" s="16" t="s">
        <v>121</v>
      </c>
      <c r="K70" s="17" t="s">
        <v>119</v>
      </c>
      <c r="L70" s="85">
        <v>1</v>
      </c>
      <c r="M70" s="85">
        <v>2.1</v>
      </c>
      <c r="N70" s="85">
        <v>2.1</v>
      </c>
    </row>
    <row r="71" spans="1:15" ht="102.75" customHeight="1" x14ac:dyDescent="0.25">
      <c r="A71" s="16" t="s">
        <v>257</v>
      </c>
      <c r="B71" s="11">
        <v>182</v>
      </c>
      <c r="C71" s="11">
        <v>1</v>
      </c>
      <c r="D71" s="11" t="s">
        <v>43</v>
      </c>
      <c r="E71" s="11" t="s">
        <v>34</v>
      </c>
      <c r="F71" s="11" t="s">
        <v>28</v>
      </c>
      <c r="G71" s="11" t="s">
        <v>21</v>
      </c>
      <c r="H71" s="11" t="s">
        <v>226</v>
      </c>
      <c r="I71" s="11">
        <v>110</v>
      </c>
      <c r="J71" s="16" t="s">
        <v>121</v>
      </c>
      <c r="K71" s="17" t="s">
        <v>119</v>
      </c>
      <c r="L71" s="85">
        <v>0</v>
      </c>
      <c r="M71" s="85">
        <v>0.3</v>
      </c>
      <c r="N71" s="85">
        <v>0.3</v>
      </c>
    </row>
    <row r="72" spans="1:15" ht="110.25" x14ac:dyDescent="0.25">
      <c r="A72" s="16" t="s">
        <v>122</v>
      </c>
      <c r="B72" s="21">
        <v>182</v>
      </c>
      <c r="C72" s="21">
        <v>1</v>
      </c>
      <c r="D72" s="21" t="s">
        <v>43</v>
      </c>
      <c r="E72" s="21" t="s">
        <v>50</v>
      </c>
      <c r="F72" s="21" t="s">
        <v>18</v>
      </c>
      <c r="G72" s="21" t="s">
        <v>27</v>
      </c>
      <c r="H72" s="21" t="s">
        <v>19</v>
      </c>
      <c r="I72" s="21" t="s">
        <v>23</v>
      </c>
      <c r="J72" s="16" t="s">
        <v>122</v>
      </c>
      <c r="K72" s="17" t="s">
        <v>119</v>
      </c>
      <c r="L72" s="83">
        <f t="shared" ref="L72:N72" si="21">SUM(L73:L74)</f>
        <v>180</v>
      </c>
      <c r="M72" s="83">
        <f t="shared" si="21"/>
        <v>75.7</v>
      </c>
      <c r="N72" s="83">
        <f t="shared" si="21"/>
        <v>180</v>
      </c>
    </row>
    <row r="73" spans="1:15" ht="128.25" customHeight="1" x14ac:dyDescent="0.25">
      <c r="A73" s="16" t="s">
        <v>123</v>
      </c>
      <c r="B73" s="11">
        <v>182</v>
      </c>
      <c r="C73" s="11">
        <v>1</v>
      </c>
      <c r="D73" s="11" t="s">
        <v>43</v>
      </c>
      <c r="E73" s="11" t="s">
        <v>50</v>
      </c>
      <c r="F73" s="11" t="s">
        <v>28</v>
      </c>
      <c r="G73" s="11" t="s">
        <v>27</v>
      </c>
      <c r="H73" s="11" t="s">
        <v>225</v>
      </c>
      <c r="I73" s="11" t="s">
        <v>23</v>
      </c>
      <c r="J73" s="66" t="s">
        <v>181</v>
      </c>
      <c r="K73" s="17" t="s">
        <v>119</v>
      </c>
      <c r="L73" s="85">
        <v>180</v>
      </c>
      <c r="M73" s="85">
        <v>75.7</v>
      </c>
      <c r="N73" s="85">
        <v>180</v>
      </c>
    </row>
    <row r="74" spans="1:15" ht="128.25" customHeight="1" x14ac:dyDescent="0.25">
      <c r="A74" s="16" t="s">
        <v>252</v>
      </c>
      <c r="B74" s="11" t="s">
        <v>37</v>
      </c>
      <c r="C74" s="11" t="s">
        <v>35</v>
      </c>
      <c r="D74" s="11" t="s">
        <v>43</v>
      </c>
      <c r="E74" s="11" t="s">
        <v>50</v>
      </c>
      <c r="F74" s="11" t="s">
        <v>28</v>
      </c>
      <c r="G74" s="11" t="s">
        <v>27</v>
      </c>
      <c r="H74" s="11" t="s">
        <v>226</v>
      </c>
      <c r="I74" s="11" t="s">
        <v>23</v>
      </c>
      <c r="J74" s="66" t="s">
        <v>181</v>
      </c>
      <c r="K74" s="17" t="s">
        <v>119</v>
      </c>
      <c r="L74" s="85">
        <v>0</v>
      </c>
      <c r="M74" s="85">
        <v>0</v>
      </c>
      <c r="N74" s="85">
        <v>0</v>
      </c>
    </row>
    <row r="75" spans="1:15" ht="61.5" customHeight="1" x14ac:dyDescent="0.25">
      <c r="A75" s="20" t="s">
        <v>52</v>
      </c>
      <c r="B75" s="21" t="s">
        <v>18</v>
      </c>
      <c r="C75" s="21" t="s">
        <v>35</v>
      </c>
      <c r="D75" s="21" t="s">
        <v>53</v>
      </c>
      <c r="E75" s="21" t="s">
        <v>17</v>
      </c>
      <c r="F75" s="21" t="s">
        <v>18</v>
      </c>
      <c r="G75" s="21" t="s">
        <v>17</v>
      </c>
      <c r="H75" s="21" t="s">
        <v>19</v>
      </c>
      <c r="I75" s="21" t="s">
        <v>18</v>
      </c>
      <c r="J75" s="20" t="s">
        <v>52</v>
      </c>
      <c r="K75" s="42"/>
      <c r="L75" s="83">
        <f>SUM(L76:L76,L77:L77)</f>
        <v>8840</v>
      </c>
      <c r="M75" s="83">
        <f>SUM(M76:M76,M77:M77)</f>
        <v>5105.3999999999996</v>
      </c>
      <c r="N75" s="83">
        <f>SUM(N76:N76,N77:N77)</f>
        <v>8840</v>
      </c>
    </row>
    <row r="76" spans="1:15" ht="126" x14ac:dyDescent="0.25">
      <c r="A76" s="16" t="s">
        <v>52</v>
      </c>
      <c r="B76" s="11" t="s">
        <v>37</v>
      </c>
      <c r="C76" s="11" t="s">
        <v>35</v>
      </c>
      <c r="D76" s="11" t="s">
        <v>53</v>
      </c>
      <c r="E76" s="11" t="s">
        <v>34</v>
      </c>
      <c r="F76" s="11" t="s">
        <v>24</v>
      </c>
      <c r="G76" s="11" t="s">
        <v>21</v>
      </c>
      <c r="H76" s="11" t="s">
        <v>225</v>
      </c>
      <c r="I76" s="11" t="s">
        <v>23</v>
      </c>
      <c r="J76" s="66" t="s">
        <v>124</v>
      </c>
      <c r="K76" s="17" t="s">
        <v>119</v>
      </c>
      <c r="L76" s="85">
        <v>8640</v>
      </c>
      <c r="M76" s="85">
        <v>5060.3999999999996</v>
      </c>
      <c r="N76" s="85">
        <v>8640</v>
      </c>
    </row>
    <row r="77" spans="1:15" ht="86.25" customHeight="1" x14ac:dyDescent="0.25">
      <c r="A77" s="16" t="s">
        <v>52</v>
      </c>
      <c r="B77" s="11" t="s">
        <v>125</v>
      </c>
      <c r="C77" s="11">
        <v>1</v>
      </c>
      <c r="D77" s="11" t="s">
        <v>53</v>
      </c>
      <c r="E77" s="11" t="s">
        <v>51</v>
      </c>
      <c r="F77" s="11" t="s">
        <v>126</v>
      </c>
      <c r="G77" s="11" t="s">
        <v>21</v>
      </c>
      <c r="H77" s="11" t="s">
        <v>225</v>
      </c>
      <c r="I77" s="11">
        <v>110</v>
      </c>
      <c r="J77" s="16" t="s">
        <v>207</v>
      </c>
      <c r="K77" s="16" t="s">
        <v>127</v>
      </c>
      <c r="L77" s="85">
        <v>200</v>
      </c>
      <c r="M77" s="85">
        <v>45</v>
      </c>
      <c r="N77" s="85">
        <v>200</v>
      </c>
    </row>
    <row r="78" spans="1:15" ht="115.5" customHeight="1" x14ac:dyDescent="0.25">
      <c r="A78" s="16" t="s">
        <v>58</v>
      </c>
      <c r="B78" s="21" t="s">
        <v>18</v>
      </c>
      <c r="C78" s="21" t="s">
        <v>35</v>
      </c>
      <c r="D78" s="21" t="s">
        <v>57</v>
      </c>
      <c r="E78" s="21" t="s">
        <v>17</v>
      </c>
      <c r="F78" s="21" t="s">
        <v>18</v>
      </c>
      <c r="G78" s="21" t="s">
        <v>17</v>
      </c>
      <c r="H78" s="21" t="s">
        <v>19</v>
      </c>
      <c r="I78" s="21" t="s">
        <v>18</v>
      </c>
      <c r="J78" s="16" t="s">
        <v>58</v>
      </c>
      <c r="K78" s="16"/>
      <c r="L78" s="76">
        <f>SUM(L79,L81,L98,L100)</f>
        <v>39838</v>
      </c>
      <c r="M78" s="76">
        <f>SUM(M79,M81,M98,M100)</f>
        <v>17288.7</v>
      </c>
      <c r="N78" s="76">
        <f>SUM(N79,N81,N98,N100)</f>
        <v>39338</v>
      </c>
      <c r="O78" s="92"/>
    </row>
    <row r="79" spans="1:15" ht="120" customHeight="1" x14ac:dyDescent="0.25">
      <c r="A79" s="16" t="s">
        <v>59</v>
      </c>
      <c r="B79" s="21" t="s">
        <v>18</v>
      </c>
      <c r="C79" s="21">
        <v>1</v>
      </c>
      <c r="D79" s="21">
        <v>11</v>
      </c>
      <c r="E79" s="21" t="s">
        <v>34</v>
      </c>
      <c r="F79" s="21" t="s">
        <v>18</v>
      </c>
      <c r="G79" s="21" t="s">
        <v>17</v>
      </c>
      <c r="H79" s="21" t="s">
        <v>19</v>
      </c>
      <c r="I79" s="21">
        <v>120</v>
      </c>
      <c r="J79" s="66" t="s">
        <v>180</v>
      </c>
      <c r="K79" s="16"/>
      <c r="L79" s="84">
        <f t="shared" ref="L79:N79" si="22">SUM(L80)</f>
        <v>1</v>
      </c>
      <c r="M79" s="84">
        <f t="shared" si="22"/>
        <v>0.4</v>
      </c>
      <c r="N79" s="84">
        <f t="shared" si="22"/>
        <v>1</v>
      </c>
    </row>
    <row r="80" spans="1:15" ht="153.75" customHeight="1" x14ac:dyDescent="0.25">
      <c r="A80" s="16" t="s">
        <v>60</v>
      </c>
      <c r="B80" s="11" t="s">
        <v>128</v>
      </c>
      <c r="C80" s="11">
        <v>1</v>
      </c>
      <c r="D80" s="11">
        <v>11</v>
      </c>
      <c r="E80" s="11" t="s">
        <v>34</v>
      </c>
      <c r="F80" s="11" t="s">
        <v>48</v>
      </c>
      <c r="G80" s="11" t="s">
        <v>43</v>
      </c>
      <c r="H80" s="11" t="s">
        <v>19</v>
      </c>
      <c r="I80" s="11">
        <v>120</v>
      </c>
      <c r="J80" s="66" t="s">
        <v>180</v>
      </c>
      <c r="K80" s="16" t="s">
        <v>115</v>
      </c>
      <c r="L80" s="85">
        <v>1</v>
      </c>
      <c r="M80" s="85">
        <v>0.4</v>
      </c>
      <c r="N80" s="85">
        <v>1</v>
      </c>
    </row>
    <row r="81" spans="1:15" ht="153.75" customHeight="1" x14ac:dyDescent="0.25">
      <c r="A81" s="16" t="s">
        <v>61</v>
      </c>
      <c r="B81" s="21" t="s">
        <v>18</v>
      </c>
      <c r="C81" s="21">
        <v>1</v>
      </c>
      <c r="D81" s="21" t="s">
        <v>57</v>
      </c>
      <c r="E81" s="21" t="s">
        <v>43</v>
      </c>
      <c r="F81" s="21" t="s">
        <v>18</v>
      </c>
      <c r="G81" s="21" t="s">
        <v>17</v>
      </c>
      <c r="H81" s="21" t="s">
        <v>19</v>
      </c>
      <c r="I81" s="21" t="s">
        <v>40</v>
      </c>
      <c r="J81" s="16"/>
      <c r="K81" s="16"/>
      <c r="L81" s="45">
        <f>SUM(L82,L92)</f>
        <v>38900</v>
      </c>
      <c r="M81" s="45">
        <f t="shared" ref="M81:N81" si="23">SUM(M82,M92)</f>
        <v>16646.2</v>
      </c>
      <c r="N81" s="45">
        <f t="shared" si="23"/>
        <v>38400</v>
      </c>
    </row>
    <row r="82" spans="1:15" ht="283.5" x14ac:dyDescent="0.25">
      <c r="A82" s="16" t="s">
        <v>61</v>
      </c>
      <c r="B82" s="21" t="s">
        <v>125</v>
      </c>
      <c r="C82" s="21">
        <v>1</v>
      </c>
      <c r="D82" s="21" t="s">
        <v>57</v>
      </c>
      <c r="E82" s="21" t="s">
        <v>43</v>
      </c>
      <c r="F82" s="21" t="s">
        <v>18</v>
      </c>
      <c r="G82" s="21" t="s">
        <v>17</v>
      </c>
      <c r="H82" s="21" t="s">
        <v>19</v>
      </c>
      <c r="I82" s="21" t="s">
        <v>40</v>
      </c>
      <c r="J82" s="16" t="s">
        <v>61</v>
      </c>
      <c r="K82" s="16" t="s">
        <v>127</v>
      </c>
      <c r="L82" s="45">
        <f t="shared" ref="L82:N82" si="24">SUM(L83,L89,L90,L91)</f>
        <v>26550</v>
      </c>
      <c r="M82" s="45">
        <f t="shared" si="24"/>
        <v>9537.4000000000015</v>
      </c>
      <c r="N82" s="45">
        <f t="shared" si="24"/>
        <v>26050</v>
      </c>
    </row>
    <row r="83" spans="1:15" ht="299.25" x14ac:dyDescent="0.25">
      <c r="A83" s="20" t="s">
        <v>61</v>
      </c>
      <c r="B83" s="21" t="s">
        <v>125</v>
      </c>
      <c r="C83" s="21">
        <v>1</v>
      </c>
      <c r="D83" s="21" t="s">
        <v>57</v>
      </c>
      <c r="E83" s="21" t="s">
        <v>43</v>
      </c>
      <c r="F83" s="21" t="s">
        <v>75</v>
      </c>
      <c r="G83" s="21" t="s">
        <v>43</v>
      </c>
      <c r="H83" s="21" t="s">
        <v>19</v>
      </c>
      <c r="I83" s="21" t="s">
        <v>40</v>
      </c>
      <c r="J83" s="107" t="s">
        <v>211</v>
      </c>
      <c r="K83" s="20" t="s">
        <v>127</v>
      </c>
      <c r="L83" s="45">
        <f t="shared" ref="L83:N83" si="25">SUM(L84:L88)</f>
        <v>24845</v>
      </c>
      <c r="M83" s="45">
        <f t="shared" si="25"/>
        <v>8962.2000000000007</v>
      </c>
      <c r="N83" s="45">
        <f t="shared" si="25"/>
        <v>24845</v>
      </c>
    </row>
    <row r="84" spans="1:15" ht="283.5" x14ac:dyDescent="0.25">
      <c r="A84" s="16" t="s">
        <v>61</v>
      </c>
      <c r="B84" s="11" t="s">
        <v>125</v>
      </c>
      <c r="C84" s="11">
        <v>1</v>
      </c>
      <c r="D84" s="11" t="s">
        <v>57</v>
      </c>
      <c r="E84" s="11" t="s">
        <v>43</v>
      </c>
      <c r="F84" s="11" t="s">
        <v>75</v>
      </c>
      <c r="G84" s="11" t="s">
        <v>43</v>
      </c>
      <c r="H84" s="11" t="s">
        <v>228</v>
      </c>
      <c r="I84" s="11" t="s">
        <v>40</v>
      </c>
      <c r="J84" s="72" t="s">
        <v>211</v>
      </c>
      <c r="K84" s="16" t="s">
        <v>127</v>
      </c>
      <c r="L84" s="85">
        <v>11400</v>
      </c>
      <c r="M84" s="85">
        <v>5384.6</v>
      </c>
      <c r="N84" s="85">
        <v>11400</v>
      </c>
    </row>
    <row r="85" spans="1:15" ht="283.5" x14ac:dyDescent="0.25">
      <c r="A85" s="16" t="s">
        <v>61</v>
      </c>
      <c r="B85" s="11" t="s">
        <v>125</v>
      </c>
      <c r="C85" s="11">
        <v>1</v>
      </c>
      <c r="D85" s="11" t="s">
        <v>57</v>
      </c>
      <c r="E85" s="11" t="s">
        <v>43</v>
      </c>
      <c r="F85" s="11" t="s">
        <v>75</v>
      </c>
      <c r="G85" s="11" t="s">
        <v>43</v>
      </c>
      <c r="H85" s="11" t="s">
        <v>229</v>
      </c>
      <c r="I85" s="11" t="s">
        <v>40</v>
      </c>
      <c r="J85" s="72" t="s">
        <v>211</v>
      </c>
      <c r="K85" s="16" t="s">
        <v>127</v>
      </c>
      <c r="L85" s="85">
        <v>700</v>
      </c>
      <c r="M85" s="85">
        <v>0</v>
      </c>
      <c r="N85" s="85">
        <v>700</v>
      </c>
    </row>
    <row r="86" spans="1:15" ht="283.5" x14ac:dyDescent="0.25">
      <c r="A86" s="16" t="s">
        <v>61</v>
      </c>
      <c r="B86" s="11" t="s">
        <v>125</v>
      </c>
      <c r="C86" s="11">
        <v>1</v>
      </c>
      <c r="D86" s="11" t="s">
        <v>57</v>
      </c>
      <c r="E86" s="11" t="s">
        <v>43</v>
      </c>
      <c r="F86" s="11" t="s">
        <v>75</v>
      </c>
      <c r="G86" s="11" t="s">
        <v>43</v>
      </c>
      <c r="H86" s="11" t="s">
        <v>230</v>
      </c>
      <c r="I86" s="11" t="s">
        <v>40</v>
      </c>
      <c r="J86" s="72" t="s">
        <v>211</v>
      </c>
      <c r="K86" s="16" t="s">
        <v>127</v>
      </c>
      <c r="L86" s="85">
        <v>5700</v>
      </c>
      <c r="M86" s="85">
        <v>1817.2</v>
      </c>
      <c r="N86" s="85">
        <v>5700</v>
      </c>
    </row>
    <row r="87" spans="1:15" ht="283.5" x14ac:dyDescent="0.25">
      <c r="A87" s="16" t="s">
        <v>61</v>
      </c>
      <c r="B87" s="11" t="s">
        <v>125</v>
      </c>
      <c r="C87" s="11">
        <v>1</v>
      </c>
      <c r="D87" s="11" t="s">
        <v>57</v>
      </c>
      <c r="E87" s="11" t="s">
        <v>43</v>
      </c>
      <c r="F87" s="11" t="s">
        <v>75</v>
      </c>
      <c r="G87" s="11" t="s">
        <v>43</v>
      </c>
      <c r="H87" s="11" t="s">
        <v>231</v>
      </c>
      <c r="I87" s="11" t="s">
        <v>40</v>
      </c>
      <c r="J87" s="72" t="s">
        <v>211</v>
      </c>
      <c r="K87" s="16" t="s">
        <v>127</v>
      </c>
      <c r="L87" s="85">
        <v>1232.2</v>
      </c>
      <c r="M87" s="85">
        <v>390.4</v>
      </c>
      <c r="N87" s="85">
        <v>1232.2</v>
      </c>
    </row>
    <row r="88" spans="1:15" ht="283.5" x14ac:dyDescent="0.25">
      <c r="A88" s="16" t="s">
        <v>61</v>
      </c>
      <c r="B88" s="11" t="s">
        <v>125</v>
      </c>
      <c r="C88" s="11">
        <v>1</v>
      </c>
      <c r="D88" s="11" t="s">
        <v>57</v>
      </c>
      <c r="E88" s="11" t="s">
        <v>43</v>
      </c>
      <c r="F88" s="11" t="s">
        <v>75</v>
      </c>
      <c r="G88" s="11" t="s">
        <v>43</v>
      </c>
      <c r="H88" s="11" t="s">
        <v>232</v>
      </c>
      <c r="I88" s="11" t="s">
        <v>40</v>
      </c>
      <c r="J88" s="72" t="s">
        <v>211</v>
      </c>
      <c r="K88" s="16" t="s">
        <v>127</v>
      </c>
      <c r="L88" s="85">
        <v>5812.8</v>
      </c>
      <c r="M88" s="85">
        <v>1370</v>
      </c>
      <c r="N88" s="85">
        <v>5812.8</v>
      </c>
    </row>
    <row r="89" spans="1:15" ht="160.5" customHeight="1" x14ac:dyDescent="0.25">
      <c r="A89" s="16" t="s">
        <v>61</v>
      </c>
      <c r="B89" s="11" t="s">
        <v>125</v>
      </c>
      <c r="C89" s="11" t="s">
        <v>35</v>
      </c>
      <c r="D89" s="11" t="s">
        <v>57</v>
      </c>
      <c r="E89" s="11" t="s">
        <v>43</v>
      </c>
      <c r="F89" s="11" t="s">
        <v>130</v>
      </c>
      <c r="G89" s="11" t="s">
        <v>43</v>
      </c>
      <c r="H89" s="11" t="s">
        <v>19</v>
      </c>
      <c r="I89" s="11" t="s">
        <v>40</v>
      </c>
      <c r="J89" s="66" t="s">
        <v>151</v>
      </c>
      <c r="K89" s="16" t="s">
        <v>127</v>
      </c>
      <c r="L89" s="85">
        <v>105</v>
      </c>
      <c r="M89" s="85">
        <v>52</v>
      </c>
      <c r="N89" s="85">
        <v>105</v>
      </c>
      <c r="O89" s="91"/>
    </row>
    <row r="90" spans="1:15" ht="267.75" x14ac:dyDescent="0.25">
      <c r="A90" s="16" t="s">
        <v>62</v>
      </c>
      <c r="B90" s="11" t="s">
        <v>125</v>
      </c>
      <c r="C90" s="11">
        <v>1</v>
      </c>
      <c r="D90" s="11" t="s">
        <v>57</v>
      </c>
      <c r="E90" s="11" t="s">
        <v>43</v>
      </c>
      <c r="F90" s="11" t="s">
        <v>129</v>
      </c>
      <c r="G90" s="11" t="s">
        <v>43</v>
      </c>
      <c r="H90" s="11" t="s">
        <v>19</v>
      </c>
      <c r="I90" s="11" t="s">
        <v>40</v>
      </c>
      <c r="J90" s="66" t="s">
        <v>152</v>
      </c>
      <c r="K90" s="16" t="s">
        <v>127</v>
      </c>
      <c r="L90" s="56">
        <v>800</v>
      </c>
      <c r="M90" s="56">
        <v>447.2</v>
      </c>
      <c r="N90" s="56">
        <v>800</v>
      </c>
    </row>
    <row r="91" spans="1:15" ht="168.75" customHeight="1" x14ac:dyDescent="0.25">
      <c r="A91" s="115" t="s">
        <v>132</v>
      </c>
      <c r="B91" s="21" t="s">
        <v>125</v>
      </c>
      <c r="C91" s="21">
        <v>1</v>
      </c>
      <c r="D91" s="21" t="s">
        <v>57</v>
      </c>
      <c r="E91" s="21" t="s">
        <v>43</v>
      </c>
      <c r="F91" s="21" t="s">
        <v>131</v>
      </c>
      <c r="G91" s="21" t="s">
        <v>43</v>
      </c>
      <c r="H91" s="21" t="s">
        <v>19</v>
      </c>
      <c r="I91" s="21" t="s">
        <v>40</v>
      </c>
      <c r="J91" s="66" t="s">
        <v>132</v>
      </c>
      <c r="K91" s="16" t="s">
        <v>127</v>
      </c>
      <c r="L91" s="56">
        <v>800</v>
      </c>
      <c r="M91" s="56">
        <v>76</v>
      </c>
      <c r="N91" s="56">
        <v>300</v>
      </c>
    </row>
    <row r="92" spans="1:15" ht="267.75" x14ac:dyDescent="0.25">
      <c r="A92" s="20" t="s">
        <v>209</v>
      </c>
      <c r="B92" s="21" t="s">
        <v>81</v>
      </c>
      <c r="C92" s="21">
        <v>1</v>
      </c>
      <c r="D92" s="21" t="s">
        <v>57</v>
      </c>
      <c r="E92" s="21" t="s">
        <v>43</v>
      </c>
      <c r="F92" s="21" t="s">
        <v>75</v>
      </c>
      <c r="G92" s="21" t="s">
        <v>78</v>
      </c>
      <c r="H92" s="21" t="s">
        <v>19</v>
      </c>
      <c r="I92" s="21" t="s">
        <v>40</v>
      </c>
      <c r="J92" s="106" t="s">
        <v>212</v>
      </c>
      <c r="K92" s="108" t="s">
        <v>234</v>
      </c>
      <c r="L92" s="84">
        <f>SUM(L93:L97)</f>
        <v>12350</v>
      </c>
      <c r="M92" s="84">
        <f t="shared" ref="M92:N92" si="26">SUM(M93:M97)</f>
        <v>7108.8</v>
      </c>
      <c r="N92" s="84">
        <f t="shared" si="26"/>
        <v>12350</v>
      </c>
    </row>
    <row r="93" spans="1:15" ht="252" x14ac:dyDescent="0.25">
      <c r="A93" s="16" t="s">
        <v>209</v>
      </c>
      <c r="B93" s="11" t="s">
        <v>81</v>
      </c>
      <c r="C93" s="11">
        <v>1</v>
      </c>
      <c r="D93" s="11" t="s">
        <v>57</v>
      </c>
      <c r="E93" s="11" t="s">
        <v>43</v>
      </c>
      <c r="F93" s="11" t="s">
        <v>75</v>
      </c>
      <c r="G93" s="11" t="s">
        <v>78</v>
      </c>
      <c r="H93" s="11" t="s">
        <v>228</v>
      </c>
      <c r="I93" s="11" t="s">
        <v>40</v>
      </c>
      <c r="J93" s="66" t="s">
        <v>212</v>
      </c>
      <c r="K93" s="70" t="s">
        <v>234</v>
      </c>
      <c r="L93" s="85">
        <v>1000</v>
      </c>
      <c r="M93" s="85">
        <v>469.2</v>
      </c>
      <c r="N93" s="85">
        <v>1000</v>
      </c>
    </row>
    <row r="94" spans="1:15" ht="252" x14ac:dyDescent="0.25">
      <c r="A94" s="16" t="s">
        <v>209</v>
      </c>
      <c r="B94" s="11" t="s">
        <v>81</v>
      </c>
      <c r="C94" s="11">
        <v>1</v>
      </c>
      <c r="D94" s="11" t="s">
        <v>57</v>
      </c>
      <c r="E94" s="11" t="s">
        <v>43</v>
      </c>
      <c r="F94" s="11" t="s">
        <v>75</v>
      </c>
      <c r="G94" s="11" t="s">
        <v>78</v>
      </c>
      <c r="H94" s="11" t="s">
        <v>233</v>
      </c>
      <c r="I94" s="11" t="s">
        <v>40</v>
      </c>
      <c r="J94" s="66" t="s">
        <v>212</v>
      </c>
      <c r="K94" s="70" t="s">
        <v>234</v>
      </c>
      <c r="L94" s="85">
        <v>8000</v>
      </c>
      <c r="M94" s="85">
        <v>4076.2</v>
      </c>
      <c r="N94" s="85">
        <v>8000</v>
      </c>
    </row>
    <row r="95" spans="1:15" ht="252" x14ac:dyDescent="0.25">
      <c r="A95" s="16" t="s">
        <v>209</v>
      </c>
      <c r="B95" s="11" t="s">
        <v>81</v>
      </c>
      <c r="C95" s="11">
        <v>1</v>
      </c>
      <c r="D95" s="11" t="s">
        <v>57</v>
      </c>
      <c r="E95" s="11" t="s">
        <v>43</v>
      </c>
      <c r="F95" s="11" t="s">
        <v>75</v>
      </c>
      <c r="G95" s="11" t="s">
        <v>78</v>
      </c>
      <c r="H95" s="11" t="s">
        <v>231</v>
      </c>
      <c r="I95" s="11" t="s">
        <v>40</v>
      </c>
      <c r="J95" s="66" t="s">
        <v>212</v>
      </c>
      <c r="K95" s="70" t="s">
        <v>234</v>
      </c>
      <c r="L95" s="85">
        <v>150</v>
      </c>
      <c r="M95" s="85">
        <v>130.1</v>
      </c>
      <c r="N95" s="85">
        <v>150</v>
      </c>
    </row>
    <row r="96" spans="1:15" ht="252" x14ac:dyDescent="0.25">
      <c r="A96" s="16" t="s">
        <v>209</v>
      </c>
      <c r="B96" s="11" t="s">
        <v>81</v>
      </c>
      <c r="C96" s="11">
        <v>1</v>
      </c>
      <c r="D96" s="11" t="s">
        <v>57</v>
      </c>
      <c r="E96" s="11" t="s">
        <v>43</v>
      </c>
      <c r="F96" s="11" t="s">
        <v>75</v>
      </c>
      <c r="G96" s="11" t="s">
        <v>78</v>
      </c>
      <c r="H96" s="11" t="s">
        <v>235</v>
      </c>
      <c r="I96" s="11" t="s">
        <v>40</v>
      </c>
      <c r="J96" s="66" t="s">
        <v>212</v>
      </c>
      <c r="K96" s="70" t="s">
        <v>234</v>
      </c>
      <c r="L96" s="85">
        <v>0</v>
      </c>
      <c r="M96" s="85">
        <v>0</v>
      </c>
      <c r="N96" s="85">
        <v>0</v>
      </c>
    </row>
    <row r="97" spans="1:20" ht="252" x14ac:dyDescent="0.25">
      <c r="A97" s="16" t="s">
        <v>209</v>
      </c>
      <c r="B97" s="11" t="s">
        <v>81</v>
      </c>
      <c r="C97" s="11">
        <v>1</v>
      </c>
      <c r="D97" s="11" t="s">
        <v>57</v>
      </c>
      <c r="E97" s="11" t="s">
        <v>43</v>
      </c>
      <c r="F97" s="11" t="s">
        <v>75</v>
      </c>
      <c r="G97" s="11" t="s">
        <v>78</v>
      </c>
      <c r="H97" s="11" t="s">
        <v>232</v>
      </c>
      <c r="I97" s="11" t="s">
        <v>40</v>
      </c>
      <c r="J97" s="66" t="s">
        <v>212</v>
      </c>
      <c r="K97" s="70" t="s">
        <v>234</v>
      </c>
      <c r="L97" s="85">
        <v>3200</v>
      </c>
      <c r="M97" s="85">
        <v>2433.3000000000002</v>
      </c>
      <c r="N97" s="85">
        <v>3200</v>
      </c>
    </row>
    <row r="98" spans="1:20" ht="78.75" x14ac:dyDescent="0.25">
      <c r="A98" s="16" t="s">
        <v>63</v>
      </c>
      <c r="B98" s="21" t="s">
        <v>125</v>
      </c>
      <c r="C98" s="21">
        <v>1</v>
      </c>
      <c r="D98" s="21" t="s">
        <v>57</v>
      </c>
      <c r="E98" s="21" t="s">
        <v>51</v>
      </c>
      <c r="F98" s="21" t="s">
        <v>18</v>
      </c>
      <c r="G98" s="21" t="s">
        <v>17</v>
      </c>
      <c r="H98" s="21" t="s">
        <v>19</v>
      </c>
      <c r="I98" s="21">
        <v>120</v>
      </c>
      <c r="J98" s="16" t="s">
        <v>63</v>
      </c>
      <c r="K98" s="16" t="s">
        <v>127</v>
      </c>
      <c r="L98" s="56">
        <f t="shared" ref="L98:N98" si="27">SUM(L99)</f>
        <v>57</v>
      </c>
      <c r="M98" s="56">
        <f t="shared" si="27"/>
        <v>57</v>
      </c>
      <c r="N98" s="56">
        <f t="shared" si="27"/>
        <v>57</v>
      </c>
    </row>
    <row r="99" spans="1:20" ht="210" customHeight="1" thickBot="1" x14ac:dyDescent="0.3">
      <c r="A99" s="16" t="s">
        <v>64</v>
      </c>
      <c r="B99" s="11" t="s">
        <v>125</v>
      </c>
      <c r="C99" s="11">
        <v>1</v>
      </c>
      <c r="D99" s="11" t="s">
        <v>57</v>
      </c>
      <c r="E99" s="11" t="s">
        <v>51</v>
      </c>
      <c r="F99" s="11" t="s">
        <v>76</v>
      </c>
      <c r="G99" s="11" t="s">
        <v>43</v>
      </c>
      <c r="H99" s="11" t="s">
        <v>19</v>
      </c>
      <c r="I99" s="11">
        <v>120</v>
      </c>
      <c r="J99" s="73" t="s">
        <v>179</v>
      </c>
      <c r="K99" s="16" t="s">
        <v>127</v>
      </c>
      <c r="L99" s="85">
        <v>57</v>
      </c>
      <c r="M99" s="85">
        <v>57</v>
      </c>
      <c r="N99" s="85">
        <v>57</v>
      </c>
    </row>
    <row r="100" spans="1:20" ht="284.25" thickBot="1" x14ac:dyDescent="0.3">
      <c r="A100" s="71" t="s">
        <v>153</v>
      </c>
      <c r="B100" s="95" t="s">
        <v>125</v>
      </c>
      <c r="C100" s="21">
        <v>1</v>
      </c>
      <c r="D100" s="21" t="s">
        <v>57</v>
      </c>
      <c r="E100" s="21" t="s">
        <v>133</v>
      </c>
      <c r="F100" s="21" t="s">
        <v>18</v>
      </c>
      <c r="G100" s="21" t="s">
        <v>17</v>
      </c>
      <c r="H100" s="21" t="s">
        <v>19</v>
      </c>
      <c r="I100" s="21">
        <v>120</v>
      </c>
      <c r="J100" s="73" t="s">
        <v>210</v>
      </c>
      <c r="K100" s="16" t="s">
        <v>127</v>
      </c>
      <c r="L100" s="56">
        <f t="shared" ref="L100:N100" si="28">SUM(L101)</f>
        <v>880</v>
      </c>
      <c r="M100" s="56">
        <f t="shared" si="28"/>
        <v>585.1</v>
      </c>
      <c r="N100" s="56">
        <f t="shared" si="28"/>
        <v>880</v>
      </c>
    </row>
    <row r="101" spans="1:20" ht="283.5" customHeight="1" thickBot="1" x14ac:dyDescent="0.3">
      <c r="A101" s="66" t="s">
        <v>153</v>
      </c>
      <c r="B101" s="11" t="s">
        <v>125</v>
      </c>
      <c r="C101" s="11">
        <v>1</v>
      </c>
      <c r="D101" s="11" t="s">
        <v>57</v>
      </c>
      <c r="E101" s="11" t="s">
        <v>133</v>
      </c>
      <c r="F101" s="11" t="s">
        <v>134</v>
      </c>
      <c r="G101" s="11" t="s">
        <v>43</v>
      </c>
      <c r="H101" s="11" t="s">
        <v>19</v>
      </c>
      <c r="I101" s="11">
        <v>120</v>
      </c>
      <c r="J101" s="73" t="s">
        <v>153</v>
      </c>
      <c r="K101" s="16" t="s">
        <v>127</v>
      </c>
      <c r="L101" s="85">
        <v>880</v>
      </c>
      <c r="M101" s="85">
        <v>585.1</v>
      </c>
      <c r="N101" s="85">
        <v>880</v>
      </c>
    </row>
    <row r="102" spans="1:20" ht="63" x14ac:dyDescent="0.25">
      <c r="A102" s="96" t="s">
        <v>65</v>
      </c>
      <c r="B102" s="97" t="s">
        <v>18</v>
      </c>
      <c r="C102" s="97" t="s">
        <v>35</v>
      </c>
      <c r="D102" s="97" t="s">
        <v>66</v>
      </c>
      <c r="E102" s="97" t="s">
        <v>17</v>
      </c>
      <c r="F102" s="97" t="s">
        <v>18</v>
      </c>
      <c r="G102" s="97" t="s">
        <v>17</v>
      </c>
      <c r="H102" s="97" t="s">
        <v>19</v>
      </c>
      <c r="I102" s="97" t="s">
        <v>18</v>
      </c>
      <c r="J102" s="96" t="s">
        <v>65</v>
      </c>
      <c r="K102" s="20"/>
      <c r="L102" s="86">
        <f t="shared" ref="L102:N102" si="29">SUM(L103)</f>
        <v>1720</v>
      </c>
      <c r="M102" s="86">
        <f t="shared" si="29"/>
        <v>927.2</v>
      </c>
      <c r="N102" s="86">
        <f t="shared" si="29"/>
        <v>1520</v>
      </c>
    </row>
    <row r="103" spans="1:20" ht="149.25" customHeight="1" x14ac:dyDescent="0.25">
      <c r="A103" s="16" t="s">
        <v>67</v>
      </c>
      <c r="B103" s="11" t="s">
        <v>68</v>
      </c>
      <c r="C103" s="11" t="s">
        <v>35</v>
      </c>
      <c r="D103" s="11" t="s">
        <v>66</v>
      </c>
      <c r="E103" s="11" t="s">
        <v>21</v>
      </c>
      <c r="F103" s="11" t="s">
        <v>18</v>
      </c>
      <c r="G103" s="11" t="s">
        <v>21</v>
      </c>
      <c r="H103" s="11" t="s">
        <v>19</v>
      </c>
      <c r="I103" s="11" t="s">
        <v>40</v>
      </c>
      <c r="J103" s="16" t="s">
        <v>67</v>
      </c>
      <c r="K103" s="16" t="s">
        <v>69</v>
      </c>
      <c r="L103" s="56">
        <f>SUM(L104:L108)</f>
        <v>1720</v>
      </c>
      <c r="M103" s="56">
        <f t="shared" ref="M103:N103" si="30">SUM(M104:M108)</f>
        <v>927.2</v>
      </c>
      <c r="N103" s="56">
        <f t="shared" si="30"/>
        <v>1520</v>
      </c>
    </row>
    <row r="104" spans="1:20" ht="189" x14ac:dyDescent="0.25">
      <c r="A104" s="16" t="s">
        <v>70</v>
      </c>
      <c r="B104" s="11" t="s">
        <v>68</v>
      </c>
      <c r="C104" s="11" t="s">
        <v>35</v>
      </c>
      <c r="D104" s="11" t="s">
        <v>66</v>
      </c>
      <c r="E104" s="11" t="s">
        <v>21</v>
      </c>
      <c r="F104" s="11" t="s">
        <v>24</v>
      </c>
      <c r="G104" s="11" t="s">
        <v>21</v>
      </c>
      <c r="H104" s="11" t="s">
        <v>236</v>
      </c>
      <c r="I104" s="11" t="s">
        <v>40</v>
      </c>
      <c r="J104" s="66" t="s">
        <v>70</v>
      </c>
      <c r="K104" s="16" t="s">
        <v>69</v>
      </c>
      <c r="L104" s="85">
        <v>205</v>
      </c>
      <c r="M104" s="85">
        <v>79.099999999999994</v>
      </c>
      <c r="N104" s="85">
        <v>205</v>
      </c>
    </row>
    <row r="105" spans="1:20" ht="189" x14ac:dyDescent="0.25">
      <c r="A105" s="16" t="s">
        <v>71</v>
      </c>
      <c r="B105" s="11" t="s">
        <v>68</v>
      </c>
      <c r="C105" s="11" t="s">
        <v>35</v>
      </c>
      <c r="D105" s="11" t="s">
        <v>66</v>
      </c>
      <c r="E105" s="11" t="s">
        <v>21</v>
      </c>
      <c r="F105" s="11" t="s">
        <v>31</v>
      </c>
      <c r="G105" s="11" t="s">
        <v>21</v>
      </c>
      <c r="H105" s="11" t="s">
        <v>236</v>
      </c>
      <c r="I105" s="11" t="s">
        <v>40</v>
      </c>
      <c r="J105" s="66" t="s">
        <v>71</v>
      </c>
      <c r="K105" s="16" t="s">
        <v>69</v>
      </c>
      <c r="L105" s="85">
        <v>600</v>
      </c>
      <c r="M105" s="85">
        <v>66</v>
      </c>
      <c r="N105" s="85">
        <v>400</v>
      </c>
      <c r="O105" s="91"/>
    </row>
    <row r="106" spans="1:20" ht="186" customHeight="1" x14ac:dyDescent="0.25">
      <c r="A106" s="16" t="s">
        <v>72</v>
      </c>
      <c r="B106" s="11" t="s">
        <v>68</v>
      </c>
      <c r="C106" s="11" t="s">
        <v>35</v>
      </c>
      <c r="D106" s="11" t="s">
        <v>66</v>
      </c>
      <c r="E106" s="11" t="s">
        <v>21</v>
      </c>
      <c r="F106" s="11" t="s">
        <v>241</v>
      </c>
      <c r="G106" s="11" t="s">
        <v>21</v>
      </c>
      <c r="H106" s="11" t="s">
        <v>236</v>
      </c>
      <c r="I106" s="11" t="s">
        <v>40</v>
      </c>
      <c r="J106" s="66" t="s">
        <v>72</v>
      </c>
      <c r="K106" s="16" t="s">
        <v>69</v>
      </c>
      <c r="L106" s="85">
        <v>870.9</v>
      </c>
      <c r="M106" s="85">
        <v>777.6</v>
      </c>
      <c r="N106" s="85">
        <v>870.9</v>
      </c>
      <c r="O106" s="91"/>
    </row>
    <row r="107" spans="1:20" ht="186" customHeight="1" x14ac:dyDescent="0.25">
      <c r="A107" s="16" t="s">
        <v>266</v>
      </c>
      <c r="B107" s="11" t="s">
        <v>68</v>
      </c>
      <c r="C107" s="11" t="s">
        <v>35</v>
      </c>
      <c r="D107" s="11" t="s">
        <v>66</v>
      </c>
      <c r="E107" s="11" t="s">
        <v>21</v>
      </c>
      <c r="F107" s="11" t="s">
        <v>242</v>
      </c>
      <c r="G107" s="11" t="s">
        <v>21</v>
      </c>
      <c r="H107" s="11" t="s">
        <v>236</v>
      </c>
      <c r="I107" s="11" t="s">
        <v>40</v>
      </c>
      <c r="J107" s="16" t="s">
        <v>266</v>
      </c>
      <c r="K107" s="16" t="s">
        <v>69</v>
      </c>
      <c r="L107" s="85">
        <v>42.8</v>
      </c>
      <c r="M107" s="85">
        <v>3.2</v>
      </c>
      <c r="N107" s="85">
        <v>42.8</v>
      </c>
      <c r="O107" s="91"/>
    </row>
    <row r="108" spans="1:20" ht="155.25" customHeight="1" x14ac:dyDescent="0.25">
      <c r="A108" s="96" t="s">
        <v>267</v>
      </c>
      <c r="B108" s="11" t="s">
        <v>68</v>
      </c>
      <c r="C108" s="11" t="s">
        <v>35</v>
      </c>
      <c r="D108" s="11" t="s">
        <v>66</v>
      </c>
      <c r="E108" s="11" t="s">
        <v>21</v>
      </c>
      <c r="F108" s="11" t="s">
        <v>51</v>
      </c>
      <c r="G108" s="11" t="s">
        <v>17</v>
      </c>
      <c r="H108" s="11" t="s">
        <v>236</v>
      </c>
      <c r="I108" s="11" t="s">
        <v>40</v>
      </c>
      <c r="J108" s="96" t="s">
        <v>267</v>
      </c>
      <c r="K108" s="16" t="s">
        <v>69</v>
      </c>
      <c r="L108" s="85">
        <v>1.3</v>
      </c>
      <c r="M108" s="85">
        <v>1.3</v>
      </c>
      <c r="N108" s="85">
        <v>1.3</v>
      </c>
      <c r="O108" s="91"/>
    </row>
    <row r="109" spans="1:20" s="9" customFormat="1" ht="110.25" x14ac:dyDescent="0.25">
      <c r="A109" s="96" t="s">
        <v>77</v>
      </c>
      <c r="B109" s="21" t="s">
        <v>18</v>
      </c>
      <c r="C109" s="21">
        <v>1</v>
      </c>
      <c r="D109" s="21" t="s">
        <v>78</v>
      </c>
      <c r="E109" s="21" t="s">
        <v>17</v>
      </c>
      <c r="F109" s="21" t="s">
        <v>18</v>
      </c>
      <c r="G109" s="21" t="s">
        <v>17</v>
      </c>
      <c r="H109" s="21" t="s">
        <v>19</v>
      </c>
      <c r="I109" s="21" t="s">
        <v>18</v>
      </c>
      <c r="J109" s="96" t="s">
        <v>79</v>
      </c>
      <c r="K109" s="44"/>
      <c r="L109" s="83">
        <f t="shared" ref="L109:N109" si="31">SUM(L110,L114)</f>
        <v>6507</v>
      </c>
      <c r="M109" s="83">
        <f t="shared" si="31"/>
        <v>3442.0000000000005</v>
      </c>
      <c r="N109" s="83">
        <f t="shared" si="31"/>
        <v>6558.9</v>
      </c>
      <c r="O109"/>
      <c r="P109"/>
      <c r="Q109"/>
      <c r="R109"/>
      <c r="S109"/>
      <c r="T109"/>
    </row>
    <row r="110" spans="1:20" s="9" customFormat="1" ht="110.25" x14ac:dyDescent="0.25">
      <c r="A110" s="16" t="s">
        <v>77</v>
      </c>
      <c r="B110" s="21" t="s">
        <v>18</v>
      </c>
      <c r="C110" s="21">
        <v>1</v>
      </c>
      <c r="D110" s="21" t="s">
        <v>78</v>
      </c>
      <c r="E110" s="21" t="s">
        <v>21</v>
      </c>
      <c r="F110" s="21" t="s">
        <v>18</v>
      </c>
      <c r="G110" s="21" t="s">
        <v>17</v>
      </c>
      <c r="H110" s="21" t="s">
        <v>19</v>
      </c>
      <c r="I110" s="21">
        <v>130</v>
      </c>
      <c r="J110" s="66" t="s">
        <v>178</v>
      </c>
      <c r="K110" s="16"/>
      <c r="L110" s="45">
        <f t="shared" ref="L110:N110" si="32">SUM(L111)</f>
        <v>6100</v>
      </c>
      <c r="M110" s="45">
        <f t="shared" si="32"/>
        <v>3154.1000000000004</v>
      </c>
      <c r="N110" s="45">
        <f t="shared" si="32"/>
        <v>6100</v>
      </c>
      <c r="O110" s="92"/>
      <c r="P110"/>
      <c r="Q110"/>
      <c r="R110"/>
      <c r="S110"/>
      <c r="T110"/>
    </row>
    <row r="111" spans="1:20" s="9" customFormat="1" ht="110.25" x14ac:dyDescent="0.25">
      <c r="A111" s="16" t="s">
        <v>77</v>
      </c>
      <c r="B111" s="21" t="s">
        <v>18</v>
      </c>
      <c r="C111" s="21">
        <v>1</v>
      </c>
      <c r="D111" s="21" t="s">
        <v>78</v>
      </c>
      <c r="E111" s="21" t="s">
        <v>21</v>
      </c>
      <c r="F111" s="21" t="s">
        <v>135</v>
      </c>
      <c r="G111" s="21" t="s">
        <v>43</v>
      </c>
      <c r="H111" s="21" t="s">
        <v>19</v>
      </c>
      <c r="I111" s="21">
        <v>130</v>
      </c>
      <c r="J111" s="66" t="s">
        <v>178</v>
      </c>
      <c r="K111" s="16"/>
      <c r="L111" s="45">
        <f t="shared" ref="L111:N111" si="33">SUM(L112:L113)</f>
        <v>6100</v>
      </c>
      <c r="M111" s="45">
        <f t="shared" si="33"/>
        <v>3154.1000000000004</v>
      </c>
      <c r="N111" s="45">
        <f t="shared" si="33"/>
        <v>6100</v>
      </c>
      <c r="O111"/>
      <c r="P111"/>
      <c r="Q111"/>
      <c r="R111"/>
      <c r="S111"/>
      <c r="T111"/>
    </row>
    <row r="112" spans="1:20" s="9" customFormat="1" ht="110.25" x14ac:dyDescent="0.25">
      <c r="A112" s="16" t="s">
        <v>77</v>
      </c>
      <c r="B112" s="11" t="s">
        <v>125</v>
      </c>
      <c r="C112" s="11">
        <v>1</v>
      </c>
      <c r="D112" s="11" t="s">
        <v>78</v>
      </c>
      <c r="E112" s="11" t="s">
        <v>21</v>
      </c>
      <c r="F112" s="11" t="s">
        <v>135</v>
      </c>
      <c r="G112" s="11" t="s">
        <v>43</v>
      </c>
      <c r="H112" s="11" t="s">
        <v>19</v>
      </c>
      <c r="I112" s="11">
        <v>130</v>
      </c>
      <c r="J112" s="66" t="s">
        <v>178</v>
      </c>
      <c r="K112" s="16" t="s">
        <v>127</v>
      </c>
      <c r="L112" s="85">
        <v>5100</v>
      </c>
      <c r="M112" s="85">
        <v>2616.8000000000002</v>
      </c>
      <c r="N112" s="85">
        <v>5100</v>
      </c>
      <c r="O112"/>
      <c r="P112"/>
      <c r="Q112"/>
      <c r="R112"/>
      <c r="S112"/>
      <c r="T112"/>
    </row>
    <row r="113" spans="1:20" s="9" customFormat="1" ht="110.25" x14ac:dyDescent="0.25">
      <c r="A113" s="16" t="s">
        <v>77</v>
      </c>
      <c r="B113" s="11" t="s">
        <v>136</v>
      </c>
      <c r="C113" s="11">
        <v>1</v>
      </c>
      <c r="D113" s="11" t="s">
        <v>78</v>
      </c>
      <c r="E113" s="11" t="s">
        <v>21</v>
      </c>
      <c r="F113" s="11" t="s">
        <v>135</v>
      </c>
      <c r="G113" s="11" t="s">
        <v>43</v>
      </c>
      <c r="H113" s="11" t="s">
        <v>19</v>
      </c>
      <c r="I113" s="11">
        <v>130</v>
      </c>
      <c r="J113" s="66" t="s">
        <v>178</v>
      </c>
      <c r="K113" s="64" t="s">
        <v>194</v>
      </c>
      <c r="L113" s="85">
        <v>1000</v>
      </c>
      <c r="M113" s="85">
        <v>537.29999999999995</v>
      </c>
      <c r="N113" s="85">
        <v>1000</v>
      </c>
      <c r="O113"/>
      <c r="P113"/>
      <c r="Q113"/>
      <c r="R113"/>
      <c r="S113"/>
      <c r="T113"/>
    </row>
    <row r="114" spans="1:20" s="9" customFormat="1" ht="110.25" x14ac:dyDescent="0.25">
      <c r="A114" s="16" t="s">
        <v>77</v>
      </c>
      <c r="B114" s="21" t="s">
        <v>18</v>
      </c>
      <c r="C114" s="21" t="s">
        <v>35</v>
      </c>
      <c r="D114" s="21" t="s">
        <v>78</v>
      </c>
      <c r="E114" s="21" t="s">
        <v>27</v>
      </c>
      <c r="F114" s="21" t="s">
        <v>18</v>
      </c>
      <c r="G114" s="21" t="s">
        <v>17</v>
      </c>
      <c r="H114" s="21" t="s">
        <v>19</v>
      </c>
      <c r="I114" s="21" t="s">
        <v>18</v>
      </c>
      <c r="J114" s="66"/>
      <c r="K114" s="69"/>
      <c r="L114" s="45">
        <f>SUM(L115:L118)</f>
        <v>407</v>
      </c>
      <c r="M114" s="45">
        <f t="shared" ref="M114:N114" si="34">SUM(M115:M118)</f>
        <v>287.89999999999998</v>
      </c>
      <c r="N114" s="45">
        <f t="shared" si="34"/>
        <v>458.9</v>
      </c>
      <c r="O114"/>
      <c r="P114"/>
      <c r="Q114"/>
      <c r="R114"/>
      <c r="S114"/>
      <c r="T114"/>
    </row>
    <row r="115" spans="1:20" s="9" customFormat="1" ht="110.25" x14ac:dyDescent="0.25">
      <c r="A115" s="16" t="s">
        <v>77</v>
      </c>
      <c r="B115" s="11" t="s">
        <v>125</v>
      </c>
      <c r="C115" s="11">
        <v>1</v>
      </c>
      <c r="D115" s="11" t="s">
        <v>78</v>
      </c>
      <c r="E115" s="11" t="s">
        <v>27</v>
      </c>
      <c r="F115" s="11" t="s">
        <v>137</v>
      </c>
      <c r="G115" s="11" t="s">
        <v>43</v>
      </c>
      <c r="H115" s="11" t="s">
        <v>19</v>
      </c>
      <c r="I115" s="11">
        <v>130</v>
      </c>
      <c r="J115" s="66" t="s">
        <v>177</v>
      </c>
      <c r="K115" s="16" t="s">
        <v>127</v>
      </c>
      <c r="L115" s="85">
        <v>0</v>
      </c>
      <c r="M115" s="85">
        <v>19.899999999999999</v>
      </c>
      <c r="N115" s="85">
        <v>20</v>
      </c>
      <c r="O115"/>
      <c r="P115"/>
      <c r="Q115"/>
      <c r="R115"/>
      <c r="S115"/>
      <c r="T115"/>
    </row>
    <row r="116" spans="1:20" s="9" customFormat="1" ht="110.25" x14ac:dyDescent="0.25">
      <c r="A116" s="16" t="s">
        <v>77</v>
      </c>
      <c r="B116" s="11" t="s">
        <v>125</v>
      </c>
      <c r="C116" s="11">
        <v>1</v>
      </c>
      <c r="D116" s="11" t="s">
        <v>78</v>
      </c>
      <c r="E116" s="11" t="s">
        <v>27</v>
      </c>
      <c r="F116" s="11" t="s">
        <v>135</v>
      </c>
      <c r="G116" s="11" t="s">
        <v>43</v>
      </c>
      <c r="H116" s="11" t="s">
        <v>19</v>
      </c>
      <c r="I116" s="11">
        <v>130</v>
      </c>
      <c r="J116" s="66" t="s">
        <v>176</v>
      </c>
      <c r="K116" s="16" t="s">
        <v>127</v>
      </c>
      <c r="L116" s="85">
        <v>0</v>
      </c>
      <c r="M116" s="85">
        <v>0.5</v>
      </c>
      <c r="N116" s="85">
        <v>0.5</v>
      </c>
      <c r="O116"/>
      <c r="P116"/>
      <c r="Q116"/>
      <c r="R116"/>
      <c r="S116"/>
      <c r="T116"/>
    </row>
    <row r="117" spans="1:20" s="9" customFormat="1" ht="110.25" x14ac:dyDescent="0.25">
      <c r="A117" s="16" t="s">
        <v>77</v>
      </c>
      <c r="B117" s="11" t="s">
        <v>138</v>
      </c>
      <c r="C117" s="11">
        <v>1</v>
      </c>
      <c r="D117" s="11" t="s">
        <v>78</v>
      </c>
      <c r="E117" s="11" t="s">
        <v>27</v>
      </c>
      <c r="F117" s="11" t="s">
        <v>135</v>
      </c>
      <c r="G117" s="11" t="s">
        <v>43</v>
      </c>
      <c r="H117" s="11" t="s">
        <v>19</v>
      </c>
      <c r="I117" s="11">
        <v>130</v>
      </c>
      <c r="J117" s="66" t="s">
        <v>176</v>
      </c>
      <c r="K117" s="64" t="s">
        <v>193</v>
      </c>
      <c r="L117" s="85">
        <v>407</v>
      </c>
      <c r="M117" s="85">
        <v>236.1</v>
      </c>
      <c r="N117" s="85">
        <v>407</v>
      </c>
      <c r="O117"/>
      <c r="P117"/>
      <c r="Q117"/>
      <c r="R117"/>
      <c r="S117"/>
      <c r="T117"/>
    </row>
    <row r="118" spans="1:20" s="9" customFormat="1" ht="110.25" x14ac:dyDescent="0.25">
      <c r="A118" s="16" t="s">
        <v>77</v>
      </c>
      <c r="B118" s="11" t="s">
        <v>136</v>
      </c>
      <c r="C118" s="11">
        <v>1</v>
      </c>
      <c r="D118" s="11" t="s">
        <v>78</v>
      </c>
      <c r="E118" s="11" t="s">
        <v>27</v>
      </c>
      <c r="F118" s="11" t="s">
        <v>135</v>
      </c>
      <c r="G118" s="11" t="s">
        <v>43</v>
      </c>
      <c r="H118" s="11" t="s">
        <v>19</v>
      </c>
      <c r="I118" s="11">
        <v>130</v>
      </c>
      <c r="J118" s="66" t="s">
        <v>176</v>
      </c>
      <c r="K118" s="69" t="s">
        <v>194</v>
      </c>
      <c r="L118" s="85">
        <v>0</v>
      </c>
      <c r="M118" s="85">
        <v>31.4</v>
      </c>
      <c r="N118" s="85">
        <v>31.4</v>
      </c>
      <c r="O118"/>
      <c r="P118"/>
      <c r="Q118"/>
      <c r="R118"/>
      <c r="S118"/>
      <c r="T118"/>
    </row>
    <row r="119" spans="1:20" ht="78.75" x14ac:dyDescent="0.25">
      <c r="A119" s="16" t="s">
        <v>84</v>
      </c>
      <c r="B119" s="21" t="s">
        <v>18</v>
      </c>
      <c r="C119" s="21" t="s">
        <v>35</v>
      </c>
      <c r="D119" s="21" t="s">
        <v>85</v>
      </c>
      <c r="E119" s="21" t="s">
        <v>17</v>
      </c>
      <c r="F119" s="21" t="s">
        <v>18</v>
      </c>
      <c r="G119" s="21" t="s">
        <v>17</v>
      </c>
      <c r="H119" s="21" t="s">
        <v>19</v>
      </c>
      <c r="I119" s="21" t="s">
        <v>18</v>
      </c>
      <c r="J119" s="16" t="s">
        <v>84</v>
      </c>
      <c r="K119" s="16"/>
      <c r="L119" s="76">
        <f t="shared" ref="L119:N119" si="35">SUM(L120,L123,L124)</f>
        <v>15500</v>
      </c>
      <c r="M119" s="76">
        <f t="shared" si="35"/>
        <v>13913.099999999999</v>
      </c>
      <c r="N119" s="76">
        <f t="shared" si="35"/>
        <v>16408.8</v>
      </c>
      <c r="O119" s="9"/>
      <c r="P119" s="9"/>
    </row>
    <row r="120" spans="1:20" ht="267.75" x14ac:dyDescent="0.25">
      <c r="A120" s="16" t="s">
        <v>202</v>
      </c>
      <c r="B120" s="11" t="s">
        <v>125</v>
      </c>
      <c r="C120" s="11" t="s">
        <v>35</v>
      </c>
      <c r="D120" s="11" t="s">
        <v>85</v>
      </c>
      <c r="E120" s="11" t="s">
        <v>27</v>
      </c>
      <c r="F120" s="11" t="s">
        <v>18</v>
      </c>
      <c r="G120" s="11" t="s">
        <v>17</v>
      </c>
      <c r="H120" s="11" t="s">
        <v>19</v>
      </c>
      <c r="I120" s="11" t="s">
        <v>18</v>
      </c>
      <c r="J120" s="66" t="s">
        <v>175</v>
      </c>
      <c r="K120" s="16" t="s">
        <v>127</v>
      </c>
      <c r="L120" s="56">
        <f t="shared" ref="L120:N120" si="36">SUM(L121:L122)</f>
        <v>2500</v>
      </c>
      <c r="M120" s="56">
        <f t="shared" si="36"/>
        <v>4.3</v>
      </c>
      <c r="N120" s="56">
        <f t="shared" si="36"/>
        <v>2500</v>
      </c>
    </row>
    <row r="121" spans="1:20" ht="275.25" customHeight="1" x14ac:dyDescent="0.25">
      <c r="A121" s="16" t="s">
        <v>202</v>
      </c>
      <c r="B121" s="11" t="s">
        <v>125</v>
      </c>
      <c r="C121" s="11" t="s">
        <v>35</v>
      </c>
      <c r="D121" s="11" t="s">
        <v>85</v>
      </c>
      <c r="E121" s="11" t="s">
        <v>27</v>
      </c>
      <c r="F121" s="11" t="s">
        <v>200</v>
      </c>
      <c r="G121" s="11" t="s">
        <v>43</v>
      </c>
      <c r="H121" s="11" t="s">
        <v>19</v>
      </c>
      <c r="I121" s="11" t="s">
        <v>201</v>
      </c>
      <c r="J121" s="74" t="s">
        <v>213</v>
      </c>
      <c r="K121" s="16" t="s">
        <v>127</v>
      </c>
      <c r="L121" s="85">
        <v>4.3</v>
      </c>
      <c r="M121" s="85">
        <v>4.3</v>
      </c>
      <c r="N121" s="85">
        <v>4.3</v>
      </c>
    </row>
    <row r="122" spans="1:20" ht="344.25" customHeight="1" thickBot="1" x14ac:dyDescent="0.3">
      <c r="A122" s="16" t="s">
        <v>86</v>
      </c>
      <c r="B122" s="11" t="s">
        <v>125</v>
      </c>
      <c r="C122" s="11" t="s">
        <v>35</v>
      </c>
      <c r="D122" s="11" t="s">
        <v>85</v>
      </c>
      <c r="E122" s="11" t="s">
        <v>27</v>
      </c>
      <c r="F122" s="11" t="s">
        <v>100</v>
      </c>
      <c r="G122" s="11" t="s">
        <v>43</v>
      </c>
      <c r="H122" s="11" t="s">
        <v>19</v>
      </c>
      <c r="I122" s="11" t="s">
        <v>80</v>
      </c>
      <c r="J122" s="73" t="s">
        <v>175</v>
      </c>
      <c r="K122" s="16" t="s">
        <v>127</v>
      </c>
      <c r="L122" s="85">
        <v>2495.6999999999998</v>
      </c>
      <c r="M122" s="85">
        <v>0</v>
      </c>
      <c r="N122" s="85">
        <v>2495.6999999999998</v>
      </c>
    </row>
    <row r="123" spans="1:20" ht="213.75" customHeight="1" x14ac:dyDescent="0.25">
      <c r="A123" s="16" t="s">
        <v>203</v>
      </c>
      <c r="B123" s="11" t="s">
        <v>125</v>
      </c>
      <c r="C123" s="11" t="s">
        <v>35</v>
      </c>
      <c r="D123" s="11" t="s">
        <v>85</v>
      </c>
      <c r="E123" s="11" t="s">
        <v>49</v>
      </c>
      <c r="F123" s="11" t="s">
        <v>75</v>
      </c>
      <c r="G123" s="11" t="s">
        <v>43</v>
      </c>
      <c r="H123" s="11" t="s">
        <v>228</v>
      </c>
      <c r="I123" s="11" t="s">
        <v>139</v>
      </c>
      <c r="J123" s="74" t="s">
        <v>214</v>
      </c>
      <c r="K123" s="16" t="s">
        <v>127</v>
      </c>
      <c r="L123" s="85">
        <v>12534.1</v>
      </c>
      <c r="M123" s="85">
        <v>13366.8</v>
      </c>
      <c r="N123" s="85">
        <v>13366.8</v>
      </c>
    </row>
    <row r="124" spans="1:20" ht="153.75" customHeight="1" x14ac:dyDescent="0.25">
      <c r="A124" s="16" t="s">
        <v>203</v>
      </c>
      <c r="B124" s="87" t="s">
        <v>81</v>
      </c>
      <c r="C124" s="87" t="s">
        <v>35</v>
      </c>
      <c r="D124" s="87" t="s">
        <v>85</v>
      </c>
      <c r="E124" s="87" t="s">
        <v>49</v>
      </c>
      <c r="F124" s="87" t="s">
        <v>18</v>
      </c>
      <c r="G124" s="87" t="s">
        <v>17</v>
      </c>
      <c r="H124" s="87" t="s">
        <v>19</v>
      </c>
      <c r="I124" s="87" t="s">
        <v>139</v>
      </c>
      <c r="J124" s="74" t="s">
        <v>243</v>
      </c>
      <c r="K124" s="63" t="s">
        <v>196</v>
      </c>
      <c r="L124" s="88">
        <f t="shared" ref="L124:N124" si="37">SUM(L125:L125)</f>
        <v>465.9</v>
      </c>
      <c r="M124" s="88">
        <f t="shared" si="37"/>
        <v>542</v>
      </c>
      <c r="N124" s="88">
        <f t="shared" si="37"/>
        <v>542</v>
      </c>
    </row>
    <row r="125" spans="1:20" ht="315" x14ac:dyDescent="0.25">
      <c r="A125" s="16" t="s">
        <v>87</v>
      </c>
      <c r="B125" s="11" t="s">
        <v>81</v>
      </c>
      <c r="C125" s="11" t="s">
        <v>35</v>
      </c>
      <c r="D125" s="11" t="s">
        <v>85</v>
      </c>
      <c r="E125" s="11" t="s">
        <v>49</v>
      </c>
      <c r="F125" s="11" t="s">
        <v>75</v>
      </c>
      <c r="G125" s="11" t="s">
        <v>78</v>
      </c>
      <c r="H125" s="11" t="s">
        <v>228</v>
      </c>
      <c r="I125" s="11" t="s">
        <v>139</v>
      </c>
      <c r="J125" s="66" t="s">
        <v>240</v>
      </c>
      <c r="K125" s="70" t="s">
        <v>196</v>
      </c>
      <c r="L125" s="85">
        <v>465.9</v>
      </c>
      <c r="M125" s="85">
        <v>542</v>
      </c>
      <c r="N125" s="85">
        <v>542</v>
      </c>
      <c r="O125" s="90"/>
    </row>
    <row r="126" spans="1:20" ht="47.25" x14ac:dyDescent="0.25">
      <c r="A126" s="16" t="s">
        <v>89</v>
      </c>
      <c r="B126" s="21" t="s">
        <v>18</v>
      </c>
      <c r="C126" s="21">
        <v>1</v>
      </c>
      <c r="D126" s="21" t="s">
        <v>90</v>
      </c>
      <c r="E126" s="21" t="s">
        <v>17</v>
      </c>
      <c r="F126" s="21" t="s">
        <v>18</v>
      </c>
      <c r="G126" s="21" t="s">
        <v>17</v>
      </c>
      <c r="H126" s="21" t="s">
        <v>19</v>
      </c>
      <c r="I126" s="21" t="s">
        <v>18</v>
      </c>
      <c r="J126" s="20" t="s">
        <v>91</v>
      </c>
      <c r="K126" s="16"/>
      <c r="L126" s="76">
        <f>SUM(L127:L168)</f>
        <v>6900.0000000000009</v>
      </c>
      <c r="M126" s="76">
        <f>SUM(M127:M168)</f>
        <v>4555.0000000000009</v>
      </c>
      <c r="N126" s="76">
        <f>SUM(N127:N168)</f>
        <v>6899.9999999999991</v>
      </c>
    </row>
    <row r="127" spans="1:20" ht="157.5" x14ac:dyDescent="0.25">
      <c r="A127" s="16" t="s">
        <v>89</v>
      </c>
      <c r="B127" s="11" t="s">
        <v>68</v>
      </c>
      <c r="C127" s="11">
        <v>1</v>
      </c>
      <c r="D127" s="11" t="s">
        <v>90</v>
      </c>
      <c r="E127" s="11" t="s">
        <v>97</v>
      </c>
      <c r="F127" s="11" t="s">
        <v>48</v>
      </c>
      <c r="G127" s="11" t="s">
        <v>21</v>
      </c>
      <c r="H127" s="11" t="s">
        <v>236</v>
      </c>
      <c r="I127" s="11" t="s">
        <v>88</v>
      </c>
      <c r="J127" s="16" t="s">
        <v>160</v>
      </c>
      <c r="K127" s="16" t="s">
        <v>104</v>
      </c>
      <c r="L127" s="85">
        <v>200</v>
      </c>
      <c r="M127" s="85">
        <v>253</v>
      </c>
      <c r="N127" s="85">
        <v>273</v>
      </c>
    </row>
    <row r="128" spans="1:20" ht="173.25" x14ac:dyDescent="0.25">
      <c r="A128" s="16" t="s">
        <v>89</v>
      </c>
      <c r="B128" s="11" t="s">
        <v>68</v>
      </c>
      <c r="C128" s="11">
        <v>1</v>
      </c>
      <c r="D128" s="11" t="s">
        <v>90</v>
      </c>
      <c r="E128" s="11" t="s">
        <v>142</v>
      </c>
      <c r="F128" s="11" t="s">
        <v>18</v>
      </c>
      <c r="G128" s="11" t="s">
        <v>21</v>
      </c>
      <c r="H128" s="11" t="s">
        <v>236</v>
      </c>
      <c r="I128" s="11" t="s">
        <v>88</v>
      </c>
      <c r="J128" s="16" t="s">
        <v>154</v>
      </c>
      <c r="K128" s="16" t="s">
        <v>104</v>
      </c>
      <c r="L128" s="85">
        <v>50</v>
      </c>
      <c r="M128" s="85">
        <v>0</v>
      </c>
      <c r="N128" s="85">
        <v>0</v>
      </c>
    </row>
    <row r="129" spans="1:14" ht="94.5" x14ac:dyDescent="0.25">
      <c r="A129" s="16" t="s">
        <v>89</v>
      </c>
      <c r="B129" s="11" t="s">
        <v>140</v>
      </c>
      <c r="C129" s="11" t="s">
        <v>35</v>
      </c>
      <c r="D129" s="11" t="s">
        <v>90</v>
      </c>
      <c r="E129" s="11" t="s">
        <v>105</v>
      </c>
      <c r="F129" s="11" t="s">
        <v>48</v>
      </c>
      <c r="G129" s="11" t="s">
        <v>43</v>
      </c>
      <c r="H129" s="11" t="s">
        <v>236</v>
      </c>
      <c r="I129" s="11" t="s">
        <v>88</v>
      </c>
      <c r="J129" s="66" t="s">
        <v>159</v>
      </c>
      <c r="K129" s="16" t="s">
        <v>268</v>
      </c>
      <c r="L129" s="85">
        <v>158</v>
      </c>
      <c r="M129" s="85">
        <v>150</v>
      </c>
      <c r="N129" s="85">
        <v>155</v>
      </c>
    </row>
    <row r="130" spans="1:14" ht="110.25" x14ac:dyDescent="0.25">
      <c r="A130" s="16" t="s">
        <v>89</v>
      </c>
      <c r="B130" s="11" t="s">
        <v>204</v>
      </c>
      <c r="C130" s="11" t="s">
        <v>35</v>
      </c>
      <c r="D130" s="11" t="s">
        <v>90</v>
      </c>
      <c r="E130" s="11" t="s">
        <v>97</v>
      </c>
      <c r="F130" s="11" t="s">
        <v>31</v>
      </c>
      <c r="G130" s="11" t="s">
        <v>21</v>
      </c>
      <c r="H130" s="11" t="s">
        <v>236</v>
      </c>
      <c r="I130" s="11" t="s">
        <v>88</v>
      </c>
      <c r="J130" s="72" t="s">
        <v>167</v>
      </c>
      <c r="K130" s="16" t="s">
        <v>205</v>
      </c>
      <c r="L130" s="85">
        <v>110</v>
      </c>
      <c r="M130" s="85">
        <v>3</v>
      </c>
      <c r="N130" s="85">
        <v>56.5</v>
      </c>
    </row>
    <row r="131" spans="1:14" ht="110.25" x14ac:dyDescent="0.25">
      <c r="A131" s="16" t="s">
        <v>89</v>
      </c>
      <c r="B131" s="11" t="s">
        <v>204</v>
      </c>
      <c r="C131" s="11" t="s">
        <v>35</v>
      </c>
      <c r="D131" s="11" t="s">
        <v>90</v>
      </c>
      <c r="E131" s="11" t="s">
        <v>277</v>
      </c>
      <c r="F131" s="11" t="s">
        <v>31</v>
      </c>
      <c r="G131" s="11" t="s">
        <v>43</v>
      </c>
      <c r="H131" s="11" t="s">
        <v>236</v>
      </c>
      <c r="I131" s="11" t="s">
        <v>88</v>
      </c>
      <c r="J131" s="72" t="s">
        <v>167</v>
      </c>
      <c r="K131" s="16" t="s">
        <v>205</v>
      </c>
      <c r="L131" s="85">
        <v>3.3</v>
      </c>
      <c r="M131" s="85">
        <v>3.3</v>
      </c>
      <c r="N131" s="85">
        <v>3.3</v>
      </c>
    </row>
    <row r="132" spans="1:14" ht="94.5" x14ac:dyDescent="0.25">
      <c r="A132" s="16" t="s">
        <v>89</v>
      </c>
      <c r="B132" s="11" t="s">
        <v>204</v>
      </c>
      <c r="C132" s="11" t="s">
        <v>35</v>
      </c>
      <c r="D132" s="11" t="s">
        <v>90</v>
      </c>
      <c r="E132" s="11" t="s">
        <v>105</v>
      </c>
      <c r="F132" s="11" t="s">
        <v>48</v>
      </c>
      <c r="G132" s="11" t="s">
        <v>43</v>
      </c>
      <c r="H132" s="11" t="s">
        <v>236</v>
      </c>
      <c r="I132" s="11" t="s">
        <v>88</v>
      </c>
      <c r="J132" s="66" t="s">
        <v>159</v>
      </c>
      <c r="K132" s="16" t="s">
        <v>205</v>
      </c>
      <c r="L132" s="85">
        <v>16.7</v>
      </c>
      <c r="M132" s="85">
        <v>0</v>
      </c>
      <c r="N132" s="85">
        <v>0</v>
      </c>
    </row>
    <row r="133" spans="1:14" ht="94.5" x14ac:dyDescent="0.25">
      <c r="A133" s="16" t="s">
        <v>89</v>
      </c>
      <c r="B133" s="11" t="s">
        <v>244</v>
      </c>
      <c r="C133" s="11">
        <v>1</v>
      </c>
      <c r="D133" s="11" t="s">
        <v>90</v>
      </c>
      <c r="E133" s="11" t="s">
        <v>97</v>
      </c>
      <c r="F133" s="11" t="s">
        <v>140</v>
      </c>
      <c r="G133" s="11" t="s">
        <v>21</v>
      </c>
      <c r="H133" s="11" t="s">
        <v>236</v>
      </c>
      <c r="I133" s="11" t="s">
        <v>88</v>
      </c>
      <c r="J133" s="66" t="s">
        <v>158</v>
      </c>
      <c r="K133" s="16" t="s">
        <v>245</v>
      </c>
      <c r="L133" s="85">
        <v>100</v>
      </c>
      <c r="M133" s="85">
        <v>25</v>
      </c>
      <c r="N133" s="85">
        <v>100</v>
      </c>
    </row>
    <row r="134" spans="1:14" ht="94.5" x14ac:dyDescent="0.25">
      <c r="A134" s="16" t="s">
        <v>89</v>
      </c>
      <c r="B134" s="11" t="s">
        <v>244</v>
      </c>
      <c r="C134" s="11">
        <v>1</v>
      </c>
      <c r="D134" s="11" t="s">
        <v>90</v>
      </c>
      <c r="E134" s="11" t="s">
        <v>105</v>
      </c>
      <c r="F134" s="11" t="s">
        <v>48</v>
      </c>
      <c r="G134" s="11" t="s">
        <v>43</v>
      </c>
      <c r="H134" s="11" t="s">
        <v>236</v>
      </c>
      <c r="I134" s="11" t="s">
        <v>88</v>
      </c>
      <c r="J134" s="66" t="s">
        <v>159</v>
      </c>
      <c r="K134" s="16" t="s">
        <v>245</v>
      </c>
      <c r="L134" s="85">
        <v>50</v>
      </c>
      <c r="M134" s="85">
        <v>0</v>
      </c>
      <c r="N134" s="85">
        <v>0</v>
      </c>
    </row>
    <row r="135" spans="1:14" ht="157.5" x14ac:dyDescent="0.25">
      <c r="A135" s="16" t="s">
        <v>89</v>
      </c>
      <c r="B135" s="11" t="s">
        <v>106</v>
      </c>
      <c r="C135" s="11">
        <v>1</v>
      </c>
      <c r="D135" s="11" t="s">
        <v>90</v>
      </c>
      <c r="E135" s="11" t="s">
        <v>53</v>
      </c>
      <c r="F135" s="11" t="s">
        <v>28</v>
      </c>
      <c r="G135" s="11" t="s">
        <v>21</v>
      </c>
      <c r="H135" s="11" t="s">
        <v>236</v>
      </c>
      <c r="I135" s="11" t="s">
        <v>88</v>
      </c>
      <c r="J135" s="66" t="s">
        <v>269</v>
      </c>
      <c r="K135" s="16" t="s">
        <v>197</v>
      </c>
      <c r="L135" s="85">
        <v>20</v>
      </c>
      <c r="M135" s="85">
        <v>5</v>
      </c>
      <c r="N135" s="85">
        <v>20</v>
      </c>
    </row>
    <row r="136" spans="1:14" ht="157.5" x14ac:dyDescent="0.25">
      <c r="A136" s="16" t="s">
        <v>89</v>
      </c>
      <c r="B136" s="11" t="s">
        <v>106</v>
      </c>
      <c r="C136" s="11">
        <v>1</v>
      </c>
      <c r="D136" s="11" t="s">
        <v>90</v>
      </c>
      <c r="E136" s="11" t="s">
        <v>97</v>
      </c>
      <c r="F136" s="11" t="s">
        <v>48</v>
      </c>
      <c r="G136" s="11" t="s">
        <v>21</v>
      </c>
      <c r="H136" s="11" t="s">
        <v>236</v>
      </c>
      <c r="I136" s="11" t="s">
        <v>88</v>
      </c>
      <c r="J136" s="66" t="s">
        <v>160</v>
      </c>
      <c r="K136" s="16" t="s">
        <v>197</v>
      </c>
      <c r="L136" s="85">
        <v>50</v>
      </c>
      <c r="M136" s="85">
        <v>0</v>
      </c>
      <c r="N136" s="85">
        <v>0</v>
      </c>
    </row>
    <row r="137" spans="1:14" ht="157.5" x14ac:dyDescent="0.25">
      <c r="A137" s="16" t="s">
        <v>89</v>
      </c>
      <c r="B137" s="11" t="s">
        <v>106</v>
      </c>
      <c r="C137" s="11">
        <v>1</v>
      </c>
      <c r="D137" s="11" t="s">
        <v>90</v>
      </c>
      <c r="E137" s="11" t="s">
        <v>97</v>
      </c>
      <c r="F137" s="11" t="s">
        <v>270</v>
      </c>
      <c r="G137" s="11" t="s">
        <v>43</v>
      </c>
      <c r="H137" s="11" t="s">
        <v>236</v>
      </c>
      <c r="I137" s="11" t="s">
        <v>88</v>
      </c>
      <c r="J137" s="66" t="s">
        <v>271</v>
      </c>
      <c r="K137" s="16" t="s">
        <v>197</v>
      </c>
      <c r="L137" s="85">
        <v>10</v>
      </c>
      <c r="M137" s="85">
        <v>0</v>
      </c>
      <c r="N137" s="85">
        <v>10</v>
      </c>
    </row>
    <row r="138" spans="1:14" ht="157.5" x14ac:dyDescent="0.25">
      <c r="A138" s="16" t="s">
        <v>89</v>
      </c>
      <c r="B138" s="11" t="s">
        <v>106</v>
      </c>
      <c r="C138" s="11">
        <v>1</v>
      </c>
      <c r="D138" s="11" t="s">
        <v>90</v>
      </c>
      <c r="E138" s="11" t="s">
        <v>105</v>
      </c>
      <c r="F138" s="11" t="s">
        <v>48</v>
      </c>
      <c r="G138" s="11" t="s">
        <v>43</v>
      </c>
      <c r="H138" s="11" t="s">
        <v>236</v>
      </c>
      <c r="I138" s="11" t="s">
        <v>88</v>
      </c>
      <c r="J138" s="66" t="s">
        <v>159</v>
      </c>
      <c r="K138" s="16" t="s">
        <v>197</v>
      </c>
      <c r="L138" s="85">
        <v>50</v>
      </c>
      <c r="M138" s="85">
        <v>13</v>
      </c>
      <c r="N138" s="85">
        <v>50</v>
      </c>
    </row>
    <row r="139" spans="1:14" ht="157.5" x14ac:dyDescent="0.25">
      <c r="A139" s="16" t="s">
        <v>89</v>
      </c>
      <c r="B139" s="11" t="s">
        <v>106</v>
      </c>
      <c r="C139" s="11">
        <v>1</v>
      </c>
      <c r="D139" s="11" t="s">
        <v>90</v>
      </c>
      <c r="E139" s="11" t="s">
        <v>141</v>
      </c>
      <c r="F139" s="11" t="s">
        <v>18</v>
      </c>
      <c r="G139" s="11" t="s">
        <v>21</v>
      </c>
      <c r="H139" s="11" t="s">
        <v>236</v>
      </c>
      <c r="I139" s="11" t="s">
        <v>88</v>
      </c>
      <c r="J139" s="66" t="s">
        <v>155</v>
      </c>
      <c r="K139" s="16" t="s">
        <v>197</v>
      </c>
      <c r="L139" s="85">
        <v>842</v>
      </c>
      <c r="M139" s="85">
        <v>530.5</v>
      </c>
      <c r="N139" s="85">
        <v>842</v>
      </c>
    </row>
    <row r="140" spans="1:14" ht="173.25" x14ac:dyDescent="0.25">
      <c r="A140" s="16" t="s">
        <v>89</v>
      </c>
      <c r="B140" s="11" t="s">
        <v>106</v>
      </c>
      <c r="C140" s="11">
        <v>1</v>
      </c>
      <c r="D140" s="11" t="s">
        <v>90</v>
      </c>
      <c r="E140" s="11" t="s">
        <v>142</v>
      </c>
      <c r="F140" s="11" t="s">
        <v>18</v>
      </c>
      <c r="G140" s="11" t="s">
        <v>21</v>
      </c>
      <c r="H140" s="11" t="s">
        <v>236</v>
      </c>
      <c r="I140" s="11" t="s">
        <v>88</v>
      </c>
      <c r="J140" s="16" t="s">
        <v>154</v>
      </c>
      <c r="K140" s="16" t="s">
        <v>197</v>
      </c>
      <c r="L140" s="85">
        <v>100</v>
      </c>
      <c r="M140" s="85">
        <v>4</v>
      </c>
      <c r="N140" s="85">
        <v>100</v>
      </c>
    </row>
    <row r="141" spans="1:14" ht="189" x14ac:dyDescent="0.25">
      <c r="A141" s="16" t="s">
        <v>89</v>
      </c>
      <c r="B141" s="11" t="s">
        <v>98</v>
      </c>
      <c r="C141" s="11">
        <v>1</v>
      </c>
      <c r="D141" s="11" t="s">
        <v>90</v>
      </c>
      <c r="E141" s="11" t="s">
        <v>102</v>
      </c>
      <c r="F141" s="11" t="s">
        <v>48</v>
      </c>
      <c r="G141" s="11" t="s">
        <v>43</v>
      </c>
      <c r="H141" s="11" t="s">
        <v>236</v>
      </c>
      <c r="I141" s="11" t="s">
        <v>88</v>
      </c>
      <c r="J141" s="66" t="s">
        <v>215</v>
      </c>
      <c r="K141" s="16" t="s">
        <v>99</v>
      </c>
      <c r="L141" s="85">
        <v>30</v>
      </c>
      <c r="M141" s="85">
        <v>3</v>
      </c>
      <c r="N141" s="85">
        <v>30</v>
      </c>
    </row>
    <row r="142" spans="1:14" ht="189" x14ac:dyDescent="0.25">
      <c r="A142" s="16" t="s">
        <v>89</v>
      </c>
      <c r="B142" s="11" t="s">
        <v>37</v>
      </c>
      <c r="C142" s="11">
        <v>1</v>
      </c>
      <c r="D142" s="11" t="s">
        <v>90</v>
      </c>
      <c r="E142" s="11" t="s">
        <v>34</v>
      </c>
      <c r="F142" s="11" t="s">
        <v>24</v>
      </c>
      <c r="G142" s="11" t="s">
        <v>21</v>
      </c>
      <c r="H142" s="11" t="s">
        <v>236</v>
      </c>
      <c r="I142" s="11" t="s">
        <v>88</v>
      </c>
      <c r="J142" s="66" t="s">
        <v>208</v>
      </c>
      <c r="K142" s="17" t="s">
        <v>119</v>
      </c>
      <c r="L142" s="85">
        <v>87.3</v>
      </c>
      <c r="M142" s="85">
        <v>41.5</v>
      </c>
      <c r="N142" s="85">
        <v>87.3</v>
      </c>
    </row>
    <row r="143" spans="1:14" ht="157.5" x14ac:dyDescent="0.25">
      <c r="A143" s="16" t="s">
        <v>89</v>
      </c>
      <c r="B143" s="11" t="s">
        <v>37</v>
      </c>
      <c r="C143" s="11">
        <v>1</v>
      </c>
      <c r="D143" s="11" t="s">
        <v>90</v>
      </c>
      <c r="E143" s="11" t="s">
        <v>34</v>
      </c>
      <c r="F143" s="11" t="s">
        <v>31</v>
      </c>
      <c r="G143" s="11" t="s">
        <v>21</v>
      </c>
      <c r="H143" s="11" t="s">
        <v>236</v>
      </c>
      <c r="I143" s="11" t="s">
        <v>88</v>
      </c>
      <c r="J143" s="66" t="s">
        <v>162</v>
      </c>
      <c r="K143" s="17" t="s">
        <v>119</v>
      </c>
      <c r="L143" s="85">
        <v>30</v>
      </c>
      <c r="M143" s="85">
        <v>13.7</v>
      </c>
      <c r="N143" s="85">
        <v>30</v>
      </c>
    </row>
    <row r="144" spans="1:14" ht="157.5" x14ac:dyDescent="0.25">
      <c r="A144" s="16" t="s">
        <v>89</v>
      </c>
      <c r="B144" s="11" t="s">
        <v>37</v>
      </c>
      <c r="C144" s="11">
        <v>1</v>
      </c>
      <c r="D144" s="11" t="s">
        <v>90</v>
      </c>
      <c r="E144" s="11" t="s">
        <v>49</v>
      </c>
      <c r="F144" s="11" t="s">
        <v>18</v>
      </c>
      <c r="G144" s="11" t="s">
        <v>21</v>
      </c>
      <c r="H144" s="11" t="s">
        <v>236</v>
      </c>
      <c r="I144" s="11" t="s">
        <v>88</v>
      </c>
      <c r="J144" s="66" t="s">
        <v>163</v>
      </c>
      <c r="K144" s="17" t="s">
        <v>119</v>
      </c>
      <c r="L144" s="85">
        <v>30</v>
      </c>
      <c r="M144" s="85">
        <v>0</v>
      </c>
      <c r="N144" s="85">
        <v>30</v>
      </c>
    </row>
    <row r="145" spans="1:14" ht="173.25" x14ac:dyDescent="0.25">
      <c r="A145" s="16" t="s">
        <v>89</v>
      </c>
      <c r="B145" s="11" t="s">
        <v>37</v>
      </c>
      <c r="C145" s="11">
        <v>1</v>
      </c>
      <c r="D145" s="11" t="s">
        <v>90</v>
      </c>
      <c r="E145" s="11" t="s">
        <v>142</v>
      </c>
      <c r="F145" s="11" t="s">
        <v>18</v>
      </c>
      <c r="G145" s="11" t="s">
        <v>21</v>
      </c>
      <c r="H145" s="11" t="s">
        <v>236</v>
      </c>
      <c r="I145" s="11" t="s">
        <v>88</v>
      </c>
      <c r="J145" s="66" t="s">
        <v>154</v>
      </c>
      <c r="K145" s="17" t="s">
        <v>119</v>
      </c>
      <c r="L145" s="85">
        <v>20</v>
      </c>
      <c r="M145" s="85">
        <v>0</v>
      </c>
      <c r="N145" s="85">
        <v>0</v>
      </c>
    </row>
    <row r="146" spans="1:14" ht="120.75" customHeight="1" x14ac:dyDescent="0.25">
      <c r="A146" s="16" t="s">
        <v>89</v>
      </c>
      <c r="B146" s="11" t="s">
        <v>37</v>
      </c>
      <c r="C146" s="11">
        <v>1</v>
      </c>
      <c r="D146" s="11" t="s">
        <v>90</v>
      </c>
      <c r="E146" s="11" t="s">
        <v>105</v>
      </c>
      <c r="F146" s="11" t="s">
        <v>48</v>
      </c>
      <c r="G146" s="11" t="s">
        <v>43</v>
      </c>
      <c r="H146" s="11" t="s">
        <v>236</v>
      </c>
      <c r="I146" s="11" t="s">
        <v>88</v>
      </c>
      <c r="J146" s="66" t="s">
        <v>159</v>
      </c>
      <c r="K146" s="17" t="s">
        <v>119</v>
      </c>
      <c r="L146" s="85">
        <v>32.700000000000003</v>
      </c>
      <c r="M146" s="85">
        <v>1</v>
      </c>
      <c r="N146" s="85">
        <v>32.700000000000003</v>
      </c>
    </row>
    <row r="147" spans="1:14" ht="141.75" x14ac:dyDescent="0.25">
      <c r="A147" s="16" t="s">
        <v>89</v>
      </c>
      <c r="B147" s="11">
        <v>188</v>
      </c>
      <c r="C147" s="11">
        <v>1</v>
      </c>
      <c r="D147" s="11" t="s">
        <v>90</v>
      </c>
      <c r="E147" s="11" t="s">
        <v>93</v>
      </c>
      <c r="F147" s="11" t="s">
        <v>48</v>
      </c>
      <c r="G147" s="11" t="s">
        <v>43</v>
      </c>
      <c r="H147" s="11" t="s">
        <v>236</v>
      </c>
      <c r="I147" s="11">
        <v>140</v>
      </c>
      <c r="J147" s="66" t="s">
        <v>157</v>
      </c>
      <c r="K147" s="16" t="s">
        <v>54</v>
      </c>
      <c r="L147" s="85">
        <v>800</v>
      </c>
      <c r="M147" s="85">
        <v>498.1</v>
      </c>
      <c r="N147" s="85">
        <v>800</v>
      </c>
    </row>
    <row r="148" spans="1:14" ht="94.5" x14ac:dyDescent="0.25">
      <c r="A148" s="16" t="s">
        <v>89</v>
      </c>
      <c r="B148" s="11">
        <v>188</v>
      </c>
      <c r="C148" s="11">
        <v>1</v>
      </c>
      <c r="D148" s="11" t="s">
        <v>90</v>
      </c>
      <c r="E148" s="11" t="s">
        <v>105</v>
      </c>
      <c r="F148" s="11" t="s">
        <v>48</v>
      </c>
      <c r="G148" s="11" t="s">
        <v>43</v>
      </c>
      <c r="H148" s="11" t="s">
        <v>236</v>
      </c>
      <c r="I148" s="11">
        <v>140</v>
      </c>
      <c r="J148" s="66" t="s">
        <v>159</v>
      </c>
      <c r="K148" s="16" t="s">
        <v>54</v>
      </c>
      <c r="L148" s="85">
        <v>939.7</v>
      </c>
      <c r="M148" s="85">
        <v>902.3</v>
      </c>
      <c r="N148" s="85">
        <v>939.7</v>
      </c>
    </row>
    <row r="149" spans="1:14" ht="173.25" x14ac:dyDescent="0.25">
      <c r="A149" s="16" t="s">
        <v>89</v>
      </c>
      <c r="B149" s="11">
        <v>188</v>
      </c>
      <c r="C149" s="11">
        <v>1</v>
      </c>
      <c r="D149" s="11" t="s">
        <v>90</v>
      </c>
      <c r="E149" s="11" t="s">
        <v>53</v>
      </c>
      <c r="F149" s="11" t="s">
        <v>24</v>
      </c>
      <c r="G149" s="11" t="s">
        <v>21</v>
      </c>
      <c r="H149" s="11" t="s">
        <v>236</v>
      </c>
      <c r="I149" s="11">
        <v>140</v>
      </c>
      <c r="J149" s="66" t="s">
        <v>161</v>
      </c>
      <c r="K149" s="16" t="s">
        <v>54</v>
      </c>
      <c r="L149" s="85">
        <v>901.5</v>
      </c>
      <c r="M149" s="85">
        <v>272.5</v>
      </c>
      <c r="N149" s="85">
        <v>611.4</v>
      </c>
    </row>
    <row r="150" spans="1:14" ht="157.5" x14ac:dyDescent="0.25">
      <c r="A150" s="16" t="s">
        <v>89</v>
      </c>
      <c r="B150" s="11" t="s">
        <v>92</v>
      </c>
      <c r="C150" s="11" t="s">
        <v>35</v>
      </c>
      <c r="D150" s="11" t="s">
        <v>90</v>
      </c>
      <c r="E150" s="11" t="s">
        <v>141</v>
      </c>
      <c r="F150" s="11" t="s">
        <v>18</v>
      </c>
      <c r="G150" s="11" t="s">
        <v>21</v>
      </c>
      <c r="H150" s="11" t="s">
        <v>236</v>
      </c>
      <c r="I150" s="11" t="s">
        <v>88</v>
      </c>
      <c r="J150" s="66" t="s">
        <v>155</v>
      </c>
      <c r="K150" s="16" t="s">
        <v>54</v>
      </c>
      <c r="L150" s="85">
        <v>50</v>
      </c>
      <c r="M150" s="85">
        <v>21.9</v>
      </c>
      <c r="N150" s="85">
        <v>50</v>
      </c>
    </row>
    <row r="151" spans="1:14" ht="96.75" customHeight="1" x14ac:dyDescent="0.25">
      <c r="A151" s="16" t="s">
        <v>89</v>
      </c>
      <c r="B151" s="11">
        <v>188</v>
      </c>
      <c r="C151" s="11">
        <v>1</v>
      </c>
      <c r="D151" s="11" t="s">
        <v>90</v>
      </c>
      <c r="E151" s="11" t="s">
        <v>101</v>
      </c>
      <c r="F151" s="11" t="s">
        <v>31</v>
      </c>
      <c r="G151" s="11" t="s">
        <v>21</v>
      </c>
      <c r="H151" s="11" t="s">
        <v>236</v>
      </c>
      <c r="I151" s="11">
        <v>140</v>
      </c>
      <c r="J151" s="66" t="s">
        <v>164</v>
      </c>
      <c r="K151" s="16" t="s">
        <v>54</v>
      </c>
      <c r="L151" s="94">
        <v>339.6</v>
      </c>
      <c r="M151" s="94">
        <v>883.9</v>
      </c>
      <c r="N151" s="85">
        <v>883.9</v>
      </c>
    </row>
    <row r="152" spans="1:14" ht="173.25" x14ac:dyDescent="0.25">
      <c r="A152" s="16" t="s">
        <v>89</v>
      </c>
      <c r="B152" s="11">
        <v>188</v>
      </c>
      <c r="C152" s="11">
        <v>1</v>
      </c>
      <c r="D152" s="11" t="s">
        <v>90</v>
      </c>
      <c r="E152" s="11" t="s">
        <v>142</v>
      </c>
      <c r="F152" s="11" t="s">
        <v>18</v>
      </c>
      <c r="G152" s="11" t="s">
        <v>21</v>
      </c>
      <c r="H152" s="11" t="s">
        <v>236</v>
      </c>
      <c r="I152" s="11">
        <v>140</v>
      </c>
      <c r="J152" s="66" t="s">
        <v>154</v>
      </c>
      <c r="K152" s="16" t="s">
        <v>54</v>
      </c>
      <c r="L152" s="94">
        <v>304.10000000000002</v>
      </c>
      <c r="M152" s="94">
        <v>265.60000000000002</v>
      </c>
      <c r="N152" s="85">
        <v>200</v>
      </c>
    </row>
    <row r="153" spans="1:14" ht="157.5" x14ac:dyDescent="0.25">
      <c r="A153" s="16" t="s">
        <v>89</v>
      </c>
      <c r="B153" s="11" t="s">
        <v>143</v>
      </c>
      <c r="C153" s="11">
        <v>1</v>
      </c>
      <c r="D153" s="11" t="s">
        <v>90</v>
      </c>
      <c r="E153" s="11" t="s">
        <v>97</v>
      </c>
      <c r="F153" s="11" t="s">
        <v>140</v>
      </c>
      <c r="G153" s="11" t="s">
        <v>21</v>
      </c>
      <c r="H153" s="11" t="s">
        <v>236</v>
      </c>
      <c r="I153" s="11" t="s">
        <v>88</v>
      </c>
      <c r="J153" s="66" t="s">
        <v>158</v>
      </c>
      <c r="K153" s="43" t="s">
        <v>55</v>
      </c>
      <c r="L153" s="94">
        <v>200</v>
      </c>
      <c r="M153" s="94">
        <v>166.3</v>
      </c>
      <c r="N153" s="85">
        <v>200</v>
      </c>
    </row>
    <row r="154" spans="1:14" ht="173.25" x14ac:dyDescent="0.25">
      <c r="A154" s="16" t="s">
        <v>89</v>
      </c>
      <c r="B154" s="11" t="s">
        <v>143</v>
      </c>
      <c r="C154" s="11">
        <v>1</v>
      </c>
      <c r="D154" s="11" t="s">
        <v>90</v>
      </c>
      <c r="E154" s="11" t="s">
        <v>142</v>
      </c>
      <c r="F154" s="11" t="s">
        <v>18</v>
      </c>
      <c r="G154" s="11" t="s">
        <v>21</v>
      </c>
      <c r="H154" s="11" t="s">
        <v>236</v>
      </c>
      <c r="I154" s="11" t="s">
        <v>88</v>
      </c>
      <c r="J154" s="66" t="s">
        <v>154</v>
      </c>
      <c r="K154" s="43" t="s">
        <v>55</v>
      </c>
      <c r="L154" s="94">
        <v>10</v>
      </c>
      <c r="M154" s="94">
        <v>4.3</v>
      </c>
      <c r="N154" s="85">
        <v>10</v>
      </c>
    </row>
    <row r="155" spans="1:14" ht="409.6" customHeight="1" x14ac:dyDescent="0.25">
      <c r="A155" s="16" t="s">
        <v>89</v>
      </c>
      <c r="B155" s="11" t="s">
        <v>94</v>
      </c>
      <c r="C155" s="11">
        <v>1</v>
      </c>
      <c r="D155" s="11" t="s">
        <v>90</v>
      </c>
      <c r="E155" s="11" t="s">
        <v>93</v>
      </c>
      <c r="F155" s="11" t="s">
        <v>48</v>
      </c>
      <c r="G155" s="11" t="s">
        <v>43</v>
      </c>
      <c r="H155" s="11" t="s">
        <v>236</v>
      </c>
      <c r="I155" s="11" t="s">
        <v>88</v>
      </c>
      <c r="J155" s="66" t="s">
        <v>157</v>
      </c>
      <c r="K155" s="16" t="s">
        <v>198</v>
      </c>
      <c r="L155" s="94">
        <v>20</v>
      </c>
      <c r="M155" s="94">
        <v>3.2</v>
      </c>
      <c r="N155" s="85">
        <v>20</v>
      </c>
    </row>
    <row r="156" spans="1:14" ht="94.5" x14ac:dyDescent="0.25">
      <c r="A156" s="16" t="s">
        <v>89</v>
      </c>
      <c r="B156" s="11" t="s">
        <v>144</v>
      </c>
      <c r="C156" s="11">
        <v>1</v>
      </c>
      <c r="D156" s="11" t="s">
        <v>90</v>
      </c>
      <c r="E156" s="11" t="s">
        <v>145</v>
      </c>
      <c r="F156" s="11" t="s">
        <v>18</v>
      </c>
      <c r="G156" s="11" t="s">
        <v>21</v>
      </c>
      <c r="H156" s="11" t="s">
        <v>236</v>
      </c>
      <c r="I156" s="11" t="s">
        <v>88</v>
      </c>
      <c r="J156" s="66" t="s">
        <v>165</v>
      </c>
      <c r="K156" s="16" t="s">
        <v>192</v>
      </c>
      <c r="L156" s="94">
        <v>130</v>
      </c>
      <c r="M156" s="94">
        <v>56</v>
      </c>
      <c r="N156" s="85">
        <v>130</v>
      </c>
    </row>
    <row r="157" spans="1:14" ht="189" x14ac:dyDescent="0.25">
      <c r="A157" s="16" t="s">
        <v>89</v>
      </c>
      <c r="B157" s="11" t="s">
        <v>103</v>
      </c>
      <c r="C157" s="11">
        <v>1</v>
      </c>
      <c r="D157" s="11" t="s">
        <v>90</v>
      </c>
      <c r="E157" s="11" t="s">
        <v>102</v>
      </c>
      <c r="F157" s="11" t="s">
        <v>48</v>
      </c>
      <c r="G157" s="11" t="s">
        <v>43</v>
      </c>
      <c r="H157" s="11" t="s">
        <v>236</v>
      </c>
      <c r="I157" s="11" t="s">
        <v>88</v>
      </c>
      <c r="J157" s="66" t="s">
        <v>215</v>
      </c>
      <c r="K157" s="16" t="s">
        <v>82</v>
      </c>
      <c r="L157" s="85">
        <v>150</v>
      </c>
      <c r="M157" s="85">
        <v>20</v>
      </c>
      <c r="N157" s="85">
        <v>150</v>
      </c>
    </row>
    <row r="158" spans="1:14" s="114" customFormat="1" ht="141.75" x14ac:dyDescent="0.25">
      <c r="A158" s="16" t="s">
        <v>89</v>
      </c>
      <c r="B158" s="11" t="s">
        <v>56</v>
      </c>
      <c r="C158" s="11">
        <v>1</v>
      </c>
      <c r="D158" s="11" t="s">
        <v>90</v>
      </c>
      <c r="E158" s="11" t="s">
        <v>105</v>
      </c>
      <c r="F158" s="11" t="s">
        <v>48</v>
      </c>
      <c r="G158" s="11" t="s">
        <v>43</v>
      </c>
      <c r="H158" s="11" t="s">
        <v>19</v>
      </c>
      <c r="I158" s="11" t="s">
        <v>88</v>
      </c>
      <c r="J158" s="66" t="s">
        <v>159</v>
      </c>
      <c r="K158" s="16" t="s">
        <v>83</v>
      </c>
      <c r="L158" s="85">
        <v>10</v>
      </c>
      <c r="M158" s="85">
        <v>0</v>
      </c>
      <c r="N158" s="85">
        <v>10</v>
      </c>
    </row>
    <row r="159" spans="1:14" ht="346.5" x14ac:dyDescent="0.25">
      <c r="A159" s="16" t="s">
        <v>89</v>
      </c>
      <c r="B159" s="11" t="s">
        <v>96</v>
      </c>
      <c r="C159" s="11">
        <v>1</v>
      </c>
      <c r="D159" s="11" t="s">
        <v>90</v>
      </c>
      <c r="E159" s="11" t="s">
        <v>105</v>
      </c>
      <c r="F159" s="11" t="s">
        <v>48</v>
      </c>
      <c r="G159" s="11" t="s">
        <v>43</v>
      </c>
      <c r="H159" s="11" t="s">
        <v>19</v>
      </c>
      <c r="I159" s="11" t="s">
        <v>88</v>
      </c>
      <c r="J159" s="66" t="s">
        <v>159</v>
      </c>
      <c r="K159" s="63" t="s">
        <v>189</v>
      </c>
      <c r="L159" s="85">
        <v>50</v>
      </c>
      <c r="M159" s="85">
        <v>22.4</v>
      </c>
      <c r="N159" s="85">
        <v>50</v>
      </c>
    </row>
    <row r="160" spans="1:14" ht="94.5" x14ac:dyDescent="0.25">
      <c r="A160" s="16" t="s">
        <v>89</v>
      </c>
      <c r="B160" s="11" t="s">
        <v>107</v>
      </c>
      <c r="C160" s="11">
        <v>1</v>
      </c>
      <c r="D160" s="11" t="s">
        <v>90</v>
      </c>
      <c r="E160" s="11" t="s">
        <v>105</v>
      </c>
      <c r="F160" s="11" t="s">
        <v>48</v>
      </c>
      <c r="G160" s="11" t="s">
        <v>43</v>
      </c>
      <c r="H160" s="11" t="s">
        <v>19</v>
      </c>
      <c r="I160" s="11" t="s">
        <v>88</v>
      </c>
      <c r="J160" s="66" t="s">
        <v>159</v>
      </c>
      <c r="K160" s="70" t="s">
        <v>190</v>
      </c>
      <c r="L160" s="85">
        <v>500</v>
      </c>
      <c r="M160" s="85">
        <v>145.1</v>
      </c>
      <c r="N160" s="85">
        <v>500</v>
      </c>
    </row>
    <row r="161" spans="1:17" ht="94.5" x14ac:dyDescent="0.25">
      <c r="A161" s="16" t="s">
        <v>89</v>
      </c>
      <c r="B161" s="11" t="s">
        <v>156</v>
      </c>
      <c r="C161" s="11" t="s">
        <v>35</v>
      </c>
      <c r="D161" s="11" t="s">
        <v>90</v>
      </c>
      <c r="E161" s="11" t="s">
        <v>105</v>
      </c>
      <c r="F161" s="11" t="s">
        <v>48</v>
      </c>
      <c r="G161" s="11" t="s">
        <v>43</v>
      </c>
      <c r="H161" s="11" t="s">
        <v>19</v>
      </c>
      <c r="I161" s="11" t="s">
        <v>88</v>
      </c>
      <c r="J161" s="66" t="s">
        <v>159</v>
      </c>
      <c r="K161" s="63" t="s">
        <v>191</v>
      </c>
      <c r="L161" s="85">
        <v>100</v>
      </c>
      <c r="M161" s="85">
        <v>17.600000000000001</v>
      </c>
      <c r="N161" s="85">
        <v>100</v>
      </c>
    </row>
    <row r="162" spans="1:17" ht="94.5" x14ac:dyDescent="0.25">
      <c r="A162" s="16" t="s">
        <v>89</v>
      </c>
      <c r="B162" s="11" t="s">
        <v>74</v>
      </c>
      <c r="C162" s="11">
        <v>1</v>
      </c>
      <c r="D162" s="11" t="s">
        <v>90</v>
      </c>
      <c r="E162" s="11" t="s">
        <v>97</v>
      </c>
      <c r="F162" s="11" t="s">
        <v>31</v>
      </c>
      <c r="G162" s="11" t="s">
        <v>21</v>
      </c>
      <c r="H162" s="11" t="s">
        <v>19</v>
      </c>
      <c r="I162" s="11" t="s">
        <v>88</v>
      </c>
      <c r="J162" s="66" t="s">
        <v>159</v>
      </c>
      <c r="K162" s="16" t="s">
        <v>73</v>
      </c>
      <c r="L162" s="85">
        <v>4</v>
      </c>
      <c r="M162" s="85">
        <v>4</v>
      </c>
      <c r="N162" s="85">
        <v>4</v>
      </c>
    </row>
    <row r="163" spans="1:17" ht="94.5" x14ac:dyDescent="0.25">
      <c r="A163" s="16" t="s">
        <v>89</v>
      </c>
      <c r="B163" s="11" t="s">
        <v>74</v>
      </c>
      <c r="C163" s="11">
        <v>1</v>
      </c>
      <c r="D163" s="11" t="s">
        <v>90</v>
      </c>
      <c r="E163" s="11" t="s">
        <v>105</v>
      </c>
      <c r="F163" s="11" t="s">
        <v>48</v>
      </c>
      <c r="G163" s="11" t="s">
        <v>43</v>
      </c>
      <c r="H163" s="11" t="s">
        <v>19</v>
      </c>
      <c r="I163" s="11" t="s">
        <v>88</v>
      </c>
      <c r="J163" s="66" t="s">
        <v>159</v>
      </c>
      <c r="K163" s="16" t="s">
        <v>73</v>
      </c>
      <c r="L163" s="85">
        <v>66</v>
      </c>
      <c r="M163" s="85">
        <v>2.5</v>
      </c>
      <c r="N163" s="85">
        <v>66</v>
      </c>
    </row>
    <row r="164" spans="1:17" s="9" customFormat="1" ht="198" customHeight="1" x14ac:dyDescent="0.25">
      <c r="A164" s="16" t="s">
        <v>89</v>
      </c>
      <c r="B164" s="11" t="s">
        <v>125</v>
      </c>
      <c r="C164" s="11">
        <v>1</v>
      </c>
      <c r="D164" s="11" t="s">
        <v>90</v>
      </c>
      <c r="E164" s="11" t="s">
        <v>95</v>
      </c>
      <c r="F164" s="11" t="s">
        <v>146</v>
      </c>
      <c r="G164" s="11" t="s">
        <v>43</v>
      </c>
      <c r="H164" s="11" t="s">
        <v>19</v>
      </c>
      <c r="I164" s="11" t="s">
        <v>88</v>
      </c>
      <c r="J164" s="66" t="s">
        <v>166</v>
      </c>
      <c r="K164" s="16" t="s">
        <v>147</v>
      </c>
      <c r="L164" s="85">
        <v>20</v>
      </c>
      <c r="M164" s="85">
        <v>0</v>
      </c>
      <c r="N164" s="85">
        <v>20</v>
      </c>
      <c r="O164"/>
      <c r="P164"/>
    </row>
    <row r="165" spans="1:17" s="9" customFormat="1" ht="198" customHeight="1" x14ac:dyDescent="0.25">
      <c r="A165" s="16" t="s">
        <v>89</v>
      </c>
      <c r="B165" s="11" t="s">
        <v>125</v>
      </c>
      <c r="C165" s="11">
        <v>1</v>
      </c>
      <c r="D165" s="11" t="s">
        <v>90</v>
      </c>
      <c r="E165" s="11" t="s">
        <v>238</v>
      </c>
      <c r="F165" s="11" t="s">
        <v>18</v>
      </c>
      <c r="G165" s="11" t="s">
        <v>43</v>
      </c>
      <c r="H165" s="11" t="s">
        <v>19</v>
      </c>
      <c r="I165" s="11" t="s">
        <v>88</v>
      </c>
      <c r="J165" s="66" t="s">
        <v>239</v>
      </c>
      <c r="K165" s="16" t="s">
        <v>147</v>
      </c>
      <c r="L165" s="85">
        <v>60</v>
      </c>
      <c r="M165" s="85">
        <v>48.1</v>
      </c>
      <c r="N165" s="85">
        <v>60</v>
      </c>
      <c r="O165"/>
      <c r="P165"/>
    </row>
    <row r="166" spans="1:17" ht="94.5" x14ac:dyDescent="0.25">
      <c r="A166" s="16" t="s">
        <v>89</v>
      </c>
      <c r="B166" s="11" t="s">
        <v>125</v>
      </c>
      <c r="C166" s="11">
        <v>1</v>
      </c>
      <c r="D166" s="11" t="s">
        <v>90</v>
      </c>
      <c r="E166" s="11" t="s">
        <v>105</v>
      </c>
      <c r="F166" s="11" t="s">
        <v>48</v>
      </c>
      <c r="G166" s="11" t="s">
        <v>43</v>
      </c>
      <c r="H166" s="11" t="s">
        <v>19</v>
      </c>
      <c r="I166" s="11" t="s">
        <v>88</v>
      </c>
      <c r="J166" s="66" t="s">
        <v>159</v>
      </c>
      <c r="K166" s="16" t="s">
        <v>147</v>
      </c>
      <c r="L166" s="85">
        <v>155.1</v>
      </c>
      <c r="M166" s="85">
        <v>175.2</v>
      </c>
      <c r="N166" s="85">
        <v>175.2</v>
      </c>
      <c r="P166" s="9"/>
    </row>
    <row r="167" spans="1:17" ht="189" x14ac:dyDescent="0.25">
      <c r="A167" s="16" t="s">
        <v>89</v>
      </c>
      <c r="B167" s="11" t="s">
        <v>138</v>
      </c>
      <c r="C167" s="11" t="s">
        <v>35</v>
      </c>
      <c r="D167" s="11" t="s">
        <v>90</v>
      </c>
      <c r="E167" s="11" t="s">
        <v>105</v>
      </c>
      <c r="F167" s="11" t="s">
        <v>48</v>
      </c>
      <c r="G167" s="11" t="s">
        <v>43</v>
      </c>
      <c r="H167" s="11" t="s">
        <v>19</v>
      </c>
      <c r="I167" s="11" t="s">
        <v>88</v>
      </c>
      <c r="J167" s="66" t="s">
        <v>166</v>
      </c>
      <c r="K167" s="16" t="s">
        <v>193</v>
      </c>
      <c r="L167" s="85">
        <v>0</v>
      </c>
      <c r="M167" s="85">
        <v>0</v>
      </c>
      <c r="N167" s="85">
        <v>0</v>
      </c>
      <c r="P167" s="9"/>
    </row>
    <row r="168" spans="1:17" ht="189" x14ac:dyDescent="0.25">
      <c r="A168" s="16" t="s">
        <v>89</v>
      </c>
      <c r="B168" s="11" t="s">
        <v>138</v>
      </c>
      <c r="C168" s="11" t="s">
        <v>35</v>
      </c>
      <c r="D168" s="11" t="s">
        <v>90</v>
      </c>
      <c r="E168" s="11" t="s">
        <v>95</v>
      </c>
      <c r="F168" s="11" t="s">
        <v>146</v>
      </c>
      <c r="G168" s="11" t="s">
        <v>43</v>
      </c>
      <c r="H168" s="11" t="s">
        <v>19</v>
      </c>
      <c r="I168" s="11" t="s">
        <v>88</v>
      </c>
      <c r="J168" s="66" t="s">
        <v>166</v>
      </c>
      <c r="K168" s="64" t="s">
        <v>193</v>
      </c>
      <c r="L168" s="85">
        <v>100</v>
      </c>
      <c r="M168" s="85">
        <v>0</v>
      </c>
      <c r="N168" s="85">
        <v>100</v>
      </c>
      <c r="P168" s="9"/>
    </row>
    <row r="169" spans="1:17" ht="47.25" x14ac:dyDescent="0.25">
      <c r="A169" s="16" t="s">
        <v>108</v>
      </c>
      <c r="B169" s="11" t="s">
        <v>18</v>
      </c>
      <c r="C169" s="21" t="s">
        <v>35</v>
      </c>
      <c r="D169" s="21" t="s">
        <v>109</v>
      </c>
      <c r="E169" s="21" t="s">
        <v>17</v>
      </c>
      <c r="F169" s="21" t="s">
        <v>18</v>
      </c>
      <c r="G169" s="21" t="s">
        <v>17</v>
      </c>
      <c r="H169" s="21" t="s">
        <v>19</v>
      </c>
      <c r="I169" s="21" t="s">
        <v>18</v>
      </c>
      <c r="J169" s="67"/>
      <c r="K169" s="67"/>
      <c r="L169" s="76">
        <f t="shared" ref="L169:N170" si="38">SUM(L170)</f>
        <v>0</v>
      </c>
      <c r="M169" s="76">
        <f t="shared" si="38"/>
        <v>110.1</v>
      </c>
      <c r="N169" s="76">
        <f t="shared" si="38"/>
        <v>0</v>
      </c>
    </row>
    <row r="170" spans="1:17" s="9" customFormat="1" ht="31.5" x14ac:dyDescent="0.25">
      <c r="A170" s="16" t="s">
        <v>148</v>
      </c>
      <c r="B170" s="11" t="s">
        <v>18</v>
      </c>
      <c r="C170" s="21" t="s">
        <v>35</v>
      </c>
      <c r="D170" s="21" t="s">
        <v>109</v>
      </c>
      <c r="E170" s="21" t="s">
        <v>21</v>
      </c>
      <c r="F170" s="21" t="s">
        <v>18</v>
      </c>
      <c r="G170" s="21" t="s">
        <v>17</v>
      </c>
      <c r="H170" s="21" t="s">
        <v>19</v>
      </c>
      <c r="I170" s="21" t="s">
        <v>110</v>
      </c>
      <c r="J170" s="16" t="s">
        <v>148</v>
      </c>
      <c r="K170" s="67"/>
      <c r="L170" s="45">
        <f t="shared" si="38"/>
        <v>0</v>
      </c>
      <c r="M170" s="45">
        <f t="shared" si="38"/>
        <v>110.1</v>
      </c>
      <c r="N170" s="45">
        <f t="shared" si="38"/>
        <v>0</v>
      </c>
      <c r="P170"/>
      <c r="Q170"/>
    </row>
    <row r="171" spans="1:17" ht="117.75" customHeight="1" x14ac:dyDescent="0.25">
      <c r="A171" s="16" t="s">
        <v>149</v>
      </c>
      <c r="B171" s="11" t="s">
        <v>125</v>
      </c>
      <c r="C171" s="11" t="s">
        <v>35</v>
      </c>
      <c r="D171" s="11" t="s">
        <v>109</v>
      </c>
      <c r="E171" s="11" t="s">
        <v>21</v>
      </c>
      <c r="F171" s="11" t="s">
        <v>48</v>
      </c>
      <c r="G171" s="11" t="s">
        <v>43</v>
      </c>
      <c r="H171" s="11" t="s">
        <v>19</v>
      </c>
      <c r="I171" s="11" t="s">
        <v>110</v>
      </c>
      <c r="J171" s="66" t="s">
        <v>174</v>
      </c>
      <c r="K171" s="16" t="s">
        <v>147</v>
      </c>
      <c r="L171" s="85">
        <v>0</v>
      </c>
      <c r="M171" s="85">
        <v>110.1</v>
      </c>
      <c r="N171" s="85">
        <v>0</v>
      </c>
      <c r="Q171" s="9"/>
    </row>
    <row r="172" spans="1:17" ht="116.25" customHeight="1" x14ac:dyDescent="0.25">
      <c r="A172" s="16" t="s">
        <v>111</v>
      </c>
      <c r="B172" s="23">
        <v>0</v>
      </c>
      <c r="C172" s="24">
        <v>2</v>
      </c>
      <c r="D172" s="25">
        <v>0</v>
      </c>
      <c r="E172" s="25">
        <v>0</v>
      </c>
      <c r="F172" s="23">
        <v>0</v>
      </c>
      <c r="G172" s="25">
        <v>0</v>
      </c>
      <c r="H172" s="26">
        <v>0</v>
      </c>
      <c r="I172" s="23">
        <v>0</v>
      </c>
      <c r="J172" s="16" t="s">
        <v>112</v>
      </c>
      <c r="K172" s="67"/>
      <c r="L172" s="83">
        <f>SUM(L173,L199,L201,L205)</f>
        <v>1084704.3999999999</v>
      </c>
      <c r="M172" s="83">
        <f>SUM(M173,M199,M201,M205)</f>
        <v>468084.99999999994</v>
      </c>
      <c r="N172" s="83">
        <f>SUM(N173,N199,N201,N205)</f>
        <v>1086161.3</v>
      </c>
      <c r="P172" s="9"/>
    </row>
    <row r="173" spans="1:17" ht="110.25" x14ac:dyDescent="0.25">
      <c r="A173" s="16" t="s">
        <v>112</v>
      </c>
      <c r="B173" s="23">
        <v>0</v>
      </c>
      <c r="C173" s="24">
        <v>2</v>
      </c>
      <c r="D173" s="25">
        <v>2</v>
      </c>
      <c r="E173" s="25">
        <v>0</v>
      </c>
      <c r="F173" s="23">
        <v>0</v>
      </c>
      <c r="G173" s="25">
        <v>0</v>
      </c>
      <c r="H173" s="26">
        <v>0</v>
      </c>
      <c r="I173" s="23">
        <v>0</v>
      </c>
      <c r="J173" s="16" t="s">
        <v>112</v>
      </c>
      <c r="K173" s="68"/>
      <c r="L173" s="45">
        <f>SUM(L174,L177,L186,L194,L197)</f>
        <v>1084721.5</v>
      </c>
      <c r="M173" s="45">
        <f>SUM(M174,M177,M186,M194,M197)</f>
        <v>466645.19999999995</v>
      </c>
      <c r="N173" s="45">
        <f>SUM(N174,N177,N186,N194,N197)</f>
        <v>1084721.5</v>
      </c>
    </row>
    <row r="174" spans="1:17" ht="164.25" customHeight="1" x14ac:dyDescent="0.25">
      <c r="A174" s="75" t="s">
        <v>113</v>
      </c>
      <c r="B174" s="99">
        <v>905</v>
      </c>
      <c r="C174" s="100">
        <v>2</v>
      </c>
      <c r="D174" s="101">
        <v>2</v>
      </c>
      <c r="E174" s="101">
        <v>15</v>
      </c>
      <c r="F174" s="102">
        <v>0</v>
      </c>
      <c r="G174" s="101">
        <v>0</v>
      </c>
      <c r="H174" s="103">
        <v>0</v>
      </c>
      <c r="I174" s="102">
        <v>150</v>
      </c>
      <c r="J174" s="66" t="s">
        <v>173</v>
      </c>
      <c r="K174" s="46" t="s">
        <v>115</v>
      </c>
      <c r="L174" s="47">
        <f t="shared" ref="L174:N174" si="39">SUM(L175:L176)</f>
        <v>165758.9</v>
      </c>
      <c r="M174" s="47">
        <f t="shared" si="39"/>
        <v>83462.399999999994</v>
      </c>
      <c r="N174" s="47">
        <f t="shared" si="39"/>
        <v>165758.9</v>
      </c>
    </row>
    <row r="175" spans="1:17" ht="110.25" x14ac:dyDescent="0.25">
      <c r="A175" s="16" t="s">
        <v>113</v>
      </c>
      <c r="B175" s="31">
        <v>905</v>
      </c>
      <c r="C175" s="48">
        <v>2</v>
      </c>
      <c r="D175" s="49">
        <v>2</v>
      </c>
      <c r="E175" s="49">
        <v>15</v>
      </c>
      <c r="F175" s="50">
        <v>1</v>
      </c>
      <c r="G175" s="49">
        <v>5</v>
      </c>
      <c r="H175" s="51">
        <v>0</v>
      </c>
      <c r="I175" s="31">
        <v>150</v>
      </c>
      <c r="J175" s="66" t="s">
        <v>173</v>
      </c>
      <c r="K175" s="46" t="s">
        <v>115</v>
      </c>
      <c r="L175" s="52">
        <v>164593.5</v>
      </c>
      <c r="M175" s="52">
        <v>82297</v>
      </c>
      <c r="N175" s="52">
        <v>164593.5</v>
      </c>
      <c r="O175" s="9"/>
    </row>
    <row r="176" spans="1:17" ht="110.25" x14ac:dyDescent="0.25">
      <c r="A176" s="16" t="s">
        <v>113</v>
      </c>
      <c r="B176" s="31">
        <v>905</v>
      </c>
      <c r="C176" s="48">
        <v>2</v>
      </c>
      <c r="D176" s="49">
        <v>2</v>
      </c>
      <c r="E176" s="49">
        <v>15</v>
      </c>
      <c r="F176" s="50">
        <v>2</v>
      </c>
      <c r="G176" s="49">
        <v>5</v>
      </c>
      <c r="H176" s="51">
        <v>0</v>
      </c>
      <c r="I176" s="31">
        <v>150</v>
      </c>
      <c r="J176" s="66" t="s">
        <v>173</v>
      </c>
      <c r="K176" s="46" t="s">
        <v>115</v>
      </c>
      <c r="L176" s="52">
        <v>1165.4000000000001</v>
      </c>
      <c r="M176" s="52">
        <v>1165.4000000000001</v>
      </c>
      <c r="N176" s="52">
        <v>1165.4000000000001</v>
      </c>
      <c r="O176" s="9"/>
    </row>
    <row r="177" spans="1:17" ht="120" customHeight="1" x14ac:dyDescent="0.25">
      <c r="A177" s="16" t="s">
        <v>113</v>
      </c>
      <c r="B177" s="32">
        <v>0</v>
      </c>
      <c r="C177" s="33">
        <v>2</v>
      </c>
      <c r="D177" s="34">
        <v>2</v>
      </c>
      <c r="E177" s="34">
        <v>20</v>
      </c>
      <c r="F177" s="35">
        <v>0</v>
      </c>
      <c r="G177" s="34">
        <v>0</v>
      </c>
      <c r="H177" s="36">
        <v>0</v>
      </c>
      <c r="I177" s="32">
        <v>150</v>
      </c>
      <c r="J177" s="104" t="s">
        <v>216</v>
      </c>
      <c r="K177" s="37"/>
      <c r="L177" s="47">
        <f>SUM(L178:L185)</f>
        <v>84007.5</v>
      </c>
      <c r="M177" s="47">
        <f t="shared" ref="M177:N177" si="40">SUM(M178:M185)</f>
        <v>1112.5</v>
      </c>
      <c r="N177" s="47">
        <f t="shared" si="40"/>
        <v>84007.5</v>
      </c>
    </row>
    <row r="178" spans="1:17" ht="78.75" x14ac:dyDescent="0.25">
      <c r="A178" s="16" t="s">
        <v>113</v>
      </c>
      <c r="B178" s="22">
        <v>902</v>
      </c>
      <c r="C178" s="53">
        <v>2</v>
      </c>
      <c r="D178" s="54">
        <v>2</v>
      </c>
      <c r="E178" s="54">
        <v>25</v>
      </c>
      <c r="F178" s="22">
        <v>497</v>
      </c>
      <c r="G178" s="54">
        <v>5</v>
      </c>
      <c r="H178" s="55">
        <v>0</v>
      </c>
      <c r="I178" s="22">
        <v>150</v>
      </c>
      <c r="J178" s="66" t="s">
        <v>246</v>
      </c>
      <c r="K178" s="16" t="s">
        <v>127</v>
      </c>
      <c r="L178" s="85">
        <v>1082.4000000000001</v>
      </c>
      <c r="M178" s="85">
        <v>1082.3</v>
      </c>
      <c r="N178" s="85">
        <v>1082.4000000000001</v>
      </c>
    </row>
    <row r="179" spans="1:17" ht="94.5" x14ac:dyDescent="0.25">
      <c r="A179" s="16" t="s">
        <v>113</v>
      </c>
      <c r="B179" s="38">
        <v>926</v>
      </c>
      <c r="C179" s="12">
        <v>2</v>
      </c>
      <c r="D179" s="58">
        <v>2</v>
      </c>
      <c r="E179" s="58">
        <v>25</v>
      </c>
      <c r="F179" s="38">
        <v>519</v>
      </c>
      <c r="G179" s="58">
        <v>5</v>
      </c>
      <c r="H179" s="59">
        <v>0</v>
      </c>
      <c r="I179" s="38">
        <v>150</v>
      </c>
      <c r="J179" s="66" t="s">
        <v>172</v>
      </c>
      <c r="K179" s="69" t="s">
        <v>194</v>
      </c>
      <c r="L179" s="85">
        <v>59</v>
      </c>
      <c r="M179" s="85">
        <v>0</v>
      </c>
      <c r="N179" s="85">
        <v>59</v>
      </c>
    </row>
    <row r="180" spans="1:17" ht="78.75" x14ac:dyDescent="0.25">
      <c r="A180" s="16" t="s">
        <v>113</v>
      </c>
      <c r="B180" s="22">
        <v>902</v>
      </c>
      <c r="C180" s="53">
        <v>2</v>
      </c>
      <c r="D180" s="54">
        <v>2</v>
      </c>
      <c r="E180" s="54">
        <v>29</v>
      </c>
      <c r="F180" s="22">
        <v>999</v>
      </c>
      <c r="G180" s="54">
        <v>5</v>
      </c>
      <c r="H180" s="55">
        <v>0</v>
      </c>
      <c r="I180" s="22">
        <v>150</v>
      </c>
      <c r="J180" s="66" t="s">
        <v>172</v>
      </c>
      <c r="K180" s="16" t="s">
        <v>127</v>
      </c>
      <c r="L180" s="85">
        <v>48000</v>
      </c>
      <c r="M180" s="85">
        <v>0</v>
      </c>
      <c r="N180" s="85">
        <v>48000</v>
      </c>
    </row>
    <row r="181" spans="1:17" ht="110.25" x14ac:dyDescent="0.25">
      <c r="A181" s="16" t="s">
        <v>113</v>
      </c>
      <c r="B181" s="31">
        <v>905</v>
      </c>
      <c r="C181" s="48">
        <v>2</v>
      </c>
      <c r="D181" s="49">
        <v>2</v>
      </c>
      <c r="E181" s="49">
        <v>29</v>
      </c>
      <c r="F181" s="50">
        <v>999</v>
      </c>
      <c r="G181" s="49">
        <v>5</v>
      </c>
      <c r="H181" s="51">
        <v>0</v>
      </c>
      <c r="I181" s="31">
        <v>150</v>
      </c>
      <c r="J181" s="66" t="s">
        <v>172</v>
      </c>
      <c r="K181" s="16" t="s">
        <v>115</v>
      </c>
      <c r="L181" s="52">
        <v>350</v>
      </c>
      <c r="M181" s="52">
        <v>30.2</v>
      </c>
      <c r="N181" s="52">
        <v>350</v>
      </c>
    </row>
    <row r="182" spans="1:17" s="9" customFormat="1" ht="110.25" x14ac:dyDescent="0.25">
      <c r="A182" s="16" t="s">
        <v>113</v>
      </c>
      <c r="B182" s="31">
        <v>925</v>
      </c>
      <c r="C182" s="57">
        <v>2</v>
      </c>
      <c r="D182" s="49">
        <v>2</v>
      </c>
      <c r="E182" s="49">
        <v>29</v>
      </c>
      <c r="F182" s="39">
        <v>999</v>
      </c>
      <c r="G182" s="49">
        <v>5</v>
      </c>
      <c r="H182" s="51">
        <v>0</v>
      </c>
      <c r="I182" s="31">
        <v>150</v>
      </c>
      <c r="J182" s="66" t="s">
        <v>172</v>
      </c>
      <c r="K182" s="69" t="s">
        <v>193</v>
      </c>
      <c r="L182" s="52">
        <v>13585.6</v>
      </c>
      <c r="M182" s="52">
        <v>0</v>
      </c>
      <c r="N182" s="52">
        <v>13585.6</v>
      </c>
      <c r="O182"/>
      <c r="P182"/>
      <c r="Q182"/>
    </row>
    <row r="183" spans="1:17" s="9" customFormat="1" ht="94.5" x14ac:dyDescent="0.25">
      <c r="A183" s="16" t="s">
        <v>113</v>
      </c>
      <c r="B183" s="38">
        <v>926</v>
      </c>
      <c r="C183" s="12">
        <v>2</v>
      </c>
      <c r="D183" s="58">
        <v>2</v>
      </c>
      <c r="E183" s="58">
        <v>29</v>
      </c>
      <c r="F183" s="38">
        <v>999</v>
      </c>
      <c r="G183" s="58">
        <v>5</v>
      </c>
      <c r="H183" s="59">
        <v>0</v>
      </c>
      <c r="I183" s="38">
        <v>150</v>
      </c>
      <c r="J183" s="66" t="s">
        <v>172</v>
      </c>
      <c r="K183" s="69" t="s">
        <v>194</v>
      </c>
      <c r="L183" s="85">
        <v>0</v>
      </c>
      <c r="M183" s="85">
        <v>0</v>
      </c>
      <c r="N183" s="85">
        <v>0</v>
      </c>
      <c r="O183"/>
      <c r="P183"/>
    </row>
    <row r="184" spans="1:17" s="9" customFormat="1" ht="141.75" x14ac:dyDescent="0.25">
      <c r="A184" s="16" t="s">
        <v>113</v>
      </c>
      <c r="B184" s="38">
        <v>929</v>
      </c>
      <c r="C184" s="12">
        <v>2</v>
      </c>
      <c r="D184" s="58">
        <v>2</v>
      </c>
      <c r="E184" s="58">
        <v>29</v>
      </c>
      <c r="F184" s="38">
        <v>999</v>
      </c>
      <c r="G184" s="58">
        <v>5</v>
      </c>
      <c r="H184" s="59">
        <v>0</v>
      </c>
      <c r="I184" s="38">
        <v>150</v>
      </c>
      <c r="J184" s="66" t="s">
        <v>172</v>
      </c>
      <c r="K184" s="69" t="s">
        <v>195</v>
      </c>
      <c r="L184" s="85">
        <v>3140.2</v>
      </c>
      <c r="M184" s="85">
        <v>0</v>
      </c>
      <c r="N184" s="85">
        <v>3140.2</v>
      </c>
      <c r="O184"/>
      <c r="P184"/>
    </row>
    <row r="185" spans="1:17" s="9" customFormat="1" ht="110.25" x14ac:dyDescent="0.25">
      <c r="A185" s="16" t="s">
        <v>113</v>
      </c>
      <c r="B185" s="31">
        <v>925</v>
      </c>
      <c r="C185" s="57">
        <v>2</v>
      </c>
      <c r="D185" s="49">
        <v>2</v>
      </c>
      <c r="E185" s="49">
        <v>20</v>
      </c>
      <c r="F185" s="39">
        <v>77</v>
      </c>
      <c r="G185" s="49">
        <v>5</v>
      </c>
      <c r="H185" s="51">
        <v>0</v>
      </c>
      <c r="I185" s="31">
        <v>150</v>
      </c>
      <c r="J185" s="66" t="s">
        <v>172</v>
      </c>
      <c r="K185" s="69" t="s">
        <v>193</v>
      </c>
      <c r="L185" s="52">
        <v>17790.3</v>
      </c>
      <c r="M185" s="52">
        <v>0</v>
      </c>
      <c r="N185" s="52">
        <v>17790.3</v>
      </c>
      <c r="O185"/>
      <c r="P185"/>
    </row>
    <row r="186" spans="1:17" ht="78.75" x14ac:dyDescent="0.25">
      <c r="A186" s="16" t="s">
        <v>113</v>
      </c>
      <c r="B186" s="32">
        <v>0</v>
      </c>
      <c r="C186" s="40" t="s">
        <v>114</v>
      </c>
      <c r="D186" s="34">
        <v>2</v>
      </c>
      <c r="E186" s="34">
        <v>30</v>
      </c>
      <c r="F186" s="29">
        <v>0</v>
      </c>
      <c r="G186" s="34">
        <v>0</v>
      </c>
      <c r="H186" s="36">
        <v>0</v>
      </c>
      <c r="I186" s="32">
        <v>150</v>
      </c>
      <c r="J186" s="20" t="s">
        <v>217</v>
      </c>
      <c r="K186" s="41"/>
      <c r="L186" s="47">
        <f>SUM(L187:L193)</f>
        <v>820297.1</v>
      </c>
      <c r="M186" s="47">
        <f t="shared" ref="M186:N186" si="41">SUM(M187:M193)</f>
        <v>378366.3</v>
      </c>
      <c r="N186" s="47">
        <f t="shared" si="41"/>
        <v>820297.1</v>
      </c>
      <c r="O186" s="9"/>
      <c r="P186" s="9"/>
      <c r="Q186" s="9"/>
    </row>
    <row r="187" spans="1:17" ht="132.75" customHeight="1" x14ac:dyDescent="0.25">
      <c r="A187" s="16" t="s">
        <v>113</v>
      </c>
      <c r="B187" s="39">
        <v>902</v>
      </c>
      <c r="C187" s="18">
        <v>2</v>
      </c>
      <c r="D187" s="60">
        <v>2</v>
      </c>
      <c r="E187" s="60">
        <v>30</v>
      </c>
      <c r="F187" s="39">
        <v>24</v>
      </c>
      <c r="G187" s="60">
        <v>5</v>
      </c>
      <c r="H187" s="61">
        <v>0</v>
      </c>
      <c r="I187" s="39">
        <v>150</v>
      </c>
      <c r="J187" s="66" t="s">
        <v>171</v>
      </c>
      <c r="K187" s="41" t="s">
        <v>127</v>
      </c>
      <c r="L187" s="85">
        <v>118226.9</v>
      </c>
      <c r="M187" s="85">
        <v>4218.8999999999996</v>
      </c>
      <c r="N187" s="85">
        <v>118226.9</v>
      </c>
    </row>
    <row r="188" spans="1:17" ht="110.25" x14ac:dyDescent="0.25">
      <c r="A188" s="16" t="s">
        <v>113</v>
      </c>
      <c r="B188" s="22">
        <v>925</v>
      </c>
      <c r="C188" s="11">
        <v>2</v>
      </c>
      <c r="D188" s="54">
        <v>2</v>
      </c>
      <c r="E188" s="54">
        <v>30</v>
      </c>
      <c r="F188" s="22">
        <v>24</v>
      </c>
      <c r="G188" s="54">
        <v>5</v>
      </c>
      <c r="H188" s="55">
        <v>0</v>
      </c>
      <c r="I188" s="22">
        <v>150</v>
      </c>
      <c r="J188" s="66" t="s">
        <v>171</v>
      </c>
      <c r="K188" s="64" t="s">
        <v>193</v>
      </c>
      <c r="L188" s="85">
        <v>640464.4</v>
      </c>
      <c r="M188" s="85">
        <v>319868.7</v>
      </c>
      <c r="N188" s="85">
        <v>640464.4</v>
      </c>
    </row>
    <row r="189" spans="1:17" ht="295.5" customHeight="1" x14ac:dyDescent="0.25">
      <c r="A189" s="16" t="s">
        <v>113</v>
      </c>
      <c r="B189" s="31">
        <v>925</v>
      </c>
      <c r="C189" s="48">
        <v>2</v>
      </c>
      <c r="D189" s="49">
        <v>2</v>
      </c>
      <c r="E189" s="49">
        <v>30</v>
      </c>
      <c r="F189" s="50">
        <v>29</v>
      </c>
      <c r="G189" s="49">
        <v>5</v>
      </c>
      <c r="H189" s="51">
        <v>0</v>
      </c>
      <c r="I189" s="31">
        <v>150</v>
      </c>
      <c r="J189" s="66" t="s">
        <v>218</v>
      </c>
      <c r="K189" s="69" t="s">
        <v>193</v>
      </c>
      <c r="L189" s="85">
        <v>10444.200000000001</v>
      </c>
      <c r="M189" s="85">
        <v>3236.3</v>
      </c>
      <c r="N189" s="85">
        <v>10444.200000000001</v>
      </c>
    </row>
    <row r="190" spans="1:17" ht="94.5" x14ac:dyDescent="0.25">
      <c r="A190" s="16" t="s">
        <v>113</v>
      </c>
      <c r="B190" s="22">
        <v>926</v>
      </c>
      <c r="C190" s="62">
        <v>2</v>
      </c>
      <c r="D190" s="54">
        <v>2</v>
      </c>
      <c r="E190" s="54">
        <v>30</v>
      </c>
      <c r="F190" s="22">
        <v>24</v>
      </c>
      <c r="G190" s="54">
        <v>5</v>
      </c>
      <c r="H190" s="55">
        <v>0</v>
      </c>
      <c r="I190" s="22">
        <v>150</v>
      </c>
      <c r="J190" s="66" t="s">
        <v>171</v>
      </c>
      <c r="K190" s="69" t="s">
        <v>194</v>
      </c>
      <c r="L190" s="85">
        <v>89.1</v>
      </c>
      <c r="M190" s="85">
        <v>40.299999999999997</v>
      </c>
      <c r="N190" s="85">
        <v>89.1</v>
      </c>
    </row>
    <row r="191" spans="1:17" ht="141.75" x14ac:dyDescent="0.25">
      <c r="A191" s="16" t="s">
        <v>113</v>
      </c>
      <c r="B191" s="39">
        <v>929</v>
      </c>
      <c r="C191" s="18">
        <v>2</v>
      </c>
      <c r="D191" s="60">
        <v>2</v>
      </c>
      <c r="E191" s="60">
        <v>30</v>
      </c>
      <c r="F191" s="39">
        <v>24</v>
      </c>
      <c r="G191" s="60">
        <v>5</v>
      </c>
      <c r="H191" s="61">
        <v>0</v>
      </c>
      <c r="I191" s="39">
        <v>150</v>
      </c>
      <c r="J191" s="66" t="s">
        <v>171</v>
      </c>
      <c r="K191" s="64" t="s">
        <v>195</v>
      </c>
      <c r="L191" s="85">
        <v>187.5</v>
      </c>
      <c r="M191" s="85">
        <v>127.5</v>
      </c>
      <c r="N191" s="85">
        <v>187.5</v>
      </c>
    </row>
    <row r="192" spans="1:17" ht="167.25" customHeight="1" x14ac:dyDescent="0.25">
      <c r="A192" s="77" t="s">
        <v>113</v>
      </c>
      <c r="B192" s="78">
        <v>902</v>
      </c>
      <c r="C192" s="79">
        <v>2</v>
      </c>
      <c r="D192" s="80">
        <v>2</v>
      </c>
      <c r="E192" s="80">
        <v>35</v>
      </c>
      <c r="F192" s="78">
        <v>120</v>
      </c>
      <c r="G192" s="80">
        <v>5</v>
      </c>
      <c r="H192" s="81">
        <v>0</v>
      </c>
      <c r="I192" s="78">
        <v>150</v>
      </c>
      <c r="J192" s="74" t="s">
        <v>219</v>
      </c>
      <c r="K192" s="82" t="s">
        <v>127</v>
      </c>
      <c r="L192" s="85">
        <v>10.4</v>
      </c>
      <c r="M192" s="85">
        <v>0</v>
      </c>
      <c r="N192" s="85">
        <v>10.4</v>
      </c>
    </row>
    <row r="193" spans="1:14" ht="167.25" customHeight="1" x14ac:dyDescent="0.25">
      <c r="A193" s="77" t="s">
        <v>113</v>
      </c>
      <c r="B193" s="78">
        <v>902</v>
      </c>
      <c r="C193" s="79">
        <v>2</v>
      </c>
      <c r="D193" s="80">
        <v>2</v>
      </c>
      <c r="E193" s="80">
        <v>30</v>
      </c>
      <c r="F193" s="78">
        <v>27</v>
      </c>
      <c r="G193" s="80">
        <v>5</v>
      </c>
      <c r="H193" s="81">
        <v>0</v>
      </c>
      <c r="I193" s="78">
        <v>150</v>
      </c>
      <c r="J193" s="74" t="s">
        <v>219</v>
      </c>
      <c r="K193" s="82" t="s">
        <v>127</v>
      </c>
      <c r="L193" s="85">
        <v>50874.6</v>
      </c>
      <c r="M193" s="85">
        <v>50874.6</v>
      </c>
      <c r="N193" s="85">
        <v>50874.6</v>
      </c>
    </row>
    <row r="194" spans="1:14" ht="173.25" x14ac:dyDescent="0.25">
      <c r="A194" s="16" t="s">
        <v>220</v>
      </c>
      <c r="B194" s="29">
        <v>0</v>
      </c>
      <c r="C194" s="27">
        <v>2</v>
      </c>
      <c r="D194" s="28">
        <v>2</v>
      </c>
      <c r="E194" s="28">
        <v>40</v>
      </c>
      <c r="F194" s="29">
        <v>0</v>
      </c>
      <c r="G194" s="28">
        <v>0</v>
      </c>
      <c r="H194" s="30">
        <v>0</v>
      </c>
      <c r="I194" s="29">
        <v>150</v>
      </c>
      <c r="J194" s="66" t="s">
        <v>170</v>
      </c>
      <c r="K194" s="46"/>
      <c r="L194" s="47">
        <f t="shared" ref="L194:N194" si="42">SUM(L195:L196)</f>
        <v>14658</v>
      </c>
      <c r="M194" s="47">
        <f t="shared" si="42"/>
        <v>3704</v>
      </c>
      <c r="N194" s="47">
        <f t="shared" si="42"/>
        <v>14658</v>
      </c>
    </row>
    <row r="195" spans="1:14" ht="234" customHeight="1" x14ac:dyDescent="0.25">
      <c r="A195" s="16" t="s">
        <v>113</v>
      </c>
      <c r="B195" s="22">
        <v>902</v>
      </c>
      <c r="C195" s="53">
        <v>2</v>
      </c>
      <c r="D195" s="54">
        <v>2</v>
      </c>
      <c r="E195" s="54">
        <v>40</v>
      </c>
      <c r="F195" s="22">
        <v>14</v>
      </c>
      <c r="G195" s="54">
        <v>5</v>
      </c>
      <c r="H195" s="55">
        <v>0</v>
      </c>
      <c r="I195" s="22">
        <v>150</v>
      </c>
      <c r="J195" s="66" t="s">
        <v>170</v>
      </c>
      <c r="K195" s="41" t="s">
        <v>127</v>
      </c>
      <c r="L195" s="85">
        <v>14530.4</v>
      </c>
      <c r="M195" s="85">
        <v>3614.5</v>
      </c>
      <c r="N195" s="85">
        <v>14530.4</v>
      </c>
    </row>
    <row r="196" spans="1:14" ht="242.25" customHeight="1" x14ac:dyDescent="0.25">
      <c r="A196" s="16" t="s">
        <v>113</v>
      </c>
      <c r="B196" s="22">
        <v>910</v>
      </c>
      <c r="C196" s="53">
        <v>2</v>
      </c>
      <c r="D196" s="54">
        <v>2</v>
      </c>
      <c r="E196" s="54">
        <v>40</v>
      </c>
      <c r="F196" s="22">
        <v>14</v>
      </c>
      <c r="G196" s="54">
        <v>5</v>
      </c>
      <c r="H196" s="55">
        <v>0</v>
      </c>
      <c r="I196" s="22">
        <v>150</v>
      </c>
      <c r="J196" s="66" t="s">
        <v>170</v>
      </c>
      <c r="K196" s="63" t="s">
        <v>206</v>
      </c>
      <c r="L196" s="85">
        <v>127.6</v>
      </c>
      <c r="M196" s="85">
        <v>89.5</v>
      </c>
      <c r="N196" s="85">
        <v>127.6</v>
      </c>
    </row>
    <row r="197" spans="1:14" ht="78.75" x14ac:dyDescent="0.25">
      <c r="A197" s="16" t="s">
        <v>113</v>
      </c>
      <c r="B197" s="23">
        <v>902</v>
      </c>
      <c r="C197" s="24">
        <v>2</v>
      </c>
      <c r="D197" s="25">
        <v>2</v>
      </c>
      <c r="E197" s="25">
        <v>49</v>
      </c>
      <c r="F197" s="23">
        <v>0</v>
      </c>
      <c r="G197" s="25">
        <v>0</v>
      </c>
      <c r="H197" s="26">
        <v>0</v>
      </c>
      <c r="I197" s="23">
        <v>0</v>
      </c>
      <c r="J197" s="66"/>
      <c r="K197" s="41" t="s">
        <v>127</v>
      </c>
      <c r="L197" s="84">
        <f t="shared" ref="L197" si="43">SUM(L198)</f>
        <v>0</v>
      </c>
      <c r="M197" s="84">
        <f t="shared" ref="M197:N197" si="44">SUM(M198)</f>
        <v>0</v>
      </c>
      <c r="N197" s="84">
        <f t="shared" si="44"/>
        <v>0</v>
      </c>
    </row>
    <row r="198" spans="1:14" ht="78.75" x14ac:dyDescent="0.25">
      <c r="A198" s="16" t="s">
        <v>113</v>
      </c>
      <c r="B198" s="22">
        <v>902</v>
      </c>
      <c r="C198" s="53">
        <v>2</v>
      </c>
      <c r="D198" s="54">
        <v>2</v>
      </c>
      <c r="E198" s="54">
        <v>49</v>
      </c>
      <c r="F198" s="22">
        <v>999</v>
      </c>
      <c r="G198" s="54">
        <v>5</v>
      </c>
      <c r="H198" s="55">
        <v>0</v>
      </c>
      <c r="I198" s="22">
        <v>150</v>
      </c>
      <c r="J198" s="66" t="s">
        <v>221</v>
      </c>
      <c r="K198" s="41" t="s">
        <v>127</v>
      </c>
      <c r="L198" s="85">
        <v>0</v>
      </c>
      <c r="M198" s="85">
        <v>0</v>
      </c>
      <c r="N198" s="85">
        <v>0</v>
      </c>
    </row>
    <row r="199" spans="1:14" ht="78.75" x14ac:dyDescent="0.25">
      <c r="A199" s="16" t="s">
        <v>113</v>
      </c>
      <c r="B199" s="32">
        <v>0</v>
      </c>
      <c r="C199" s="40">
        <v>2</v>
      </c>
      <c r="D199" s="34">
        <v>7</v>
      </c>
      <c r="E199" s="34">
        <v>0</v>
      </c>
      <c r="F199" s="29">
        <v>0</v>
      </c>
      <c r="G199" s="34">
        <v>0</v>
      </c>
      <c r="H199" s="36">
        <v>0</v>
      </c>
      <c r="I199" s="32">
        <v>0</v>
      </c>
      <c r="J199" s="66" t="s">
        <v>169</v>
      </c>
      <c r="K199" s="16"/>
      <c r="L199" s="47">
        <f t="shared" ref="L199" si="45">SUM(L200)</f>
        <v>0</v>
      </c>
      <c r="M199" s="47">
        <f t="shared" ref="M199:N199" si="46">SUM(M200)</f>
        <v>0</v>
      </c>
      <c r="N199" s="47">
        <f t="shared" si="46"/>
        <v>0</v>
      </c>
    </row>
    <row r="200" spans="1:14" ht="78.75" x14ac:dyDescent="0.25">
      <c r="A200" s="16" t="s">
        <v>113</v>
      </c>
      <c r="B200" s="22">
        <v>902</v>
      </c>
      <c r="C200" s="53">
        <v>2</v>
      </c>
      <c r="D200" s="54">
        <v>7</v>
      </c>
      <c r="E200" s="54">
        <v>5</v>
      </c>
      <c r="F200" s="22">
        <v>30</v>
      </c>
      <c r="G200" s="54">
        <v>5</v>
      </c>
      <c r="H200" s="55">
        <v>0</v>
      </c>
      <c r="I200" s="22">
        <v>150</v>
      </c>
      <c r="J200" s="66" t="s">
        <v>169</v>
      </c>
      <c r="K200" s="41" t="s">
        <v>127</v>
      </c>
      <c r="L200" s="52">
        <v>0</v>
      </c>
      <c r="M200" s="52">
        <v>0</v>
      </c>
      <c r="N200" s="52">
        <v>0</v>
      </c>
    </row>
    <row r="201" spans="1:14" ht="99.75" customHeight="1" x14ac:dyDescent="0.25">
      <c r="A201" s="16" t="s">
        <v>113</v>
      </c>
      <c r="B201" s="23">
        <v>0</v>
      </c>
      <c r="C201" s="24">
        <v>2</v>
      </c>
      <c r="D201" s="25">
        <v>18</v>
      </c>
      <c r="E201" s="25">
        <v>0</v>
      </c>
      <c r="F201" s="23">
        <v>0</v>
      </c>
      <c r="G201" s="25">
        <v>0</v>
      </c>
      <c r="H201" s="26">
        <v>0</v>
      </c>
      <c r="I201" s="23">
        <v>0</v>
      </c>
      <c r="J201" s="66" t="s">
        <v>222</v>
      </c>
      <c r="K201" s="16"/>
      <c r="L201" s="113">
        <f t="shared" ref="L201:N201" si="47">SUM(L202:L204)</f>
        <v>2983</v>
      </c>
      <c r="M201" s="113">
        <f t="shared" si="47"/>
        <v>4639.1000000000004</v>
      </c>
      <c r="N201" s="113">
        <f t="shared" si="47"/>
        <v>4639.1000000000004</v>
      </c>
    </row>
    <row r="202" spans="1:14" ht="190.5" customHeight="1" x14ac:dyDescent="0.25">
      <c r="A202" s="16" t="s">
        <v>113</v>
      </c>
      <c r="B202" s="22">
        <v>902</v>
      </c>
      <c r="C202" s="53">
        <v>2</v>
      </c>
      <c r="D202" s="54">
        <v>18</v>
      </c>
      <c r="E202" s="54">
        <v>5</v>
      </c>
      <c r="F202" s="22">
        <v>10</v>
      </c>
      <c r="G202" s="54">
        <v>5</v>
      </c>
      <c r="H202" s="55">
        <v>0</v>
      </c>
      <c r="I202" s="22">
        <v>0</v>
      </c>
      <c r="J202" s="66" t="s">
        <v>272</v>
      </c>
      <c r="K202" s="41" t="s">
        <v>127</v>
      </c>
      <c r="L202" s="52">
        <v>8.6</v>
      </c>
      <c r="M202" s="52">
        <v>8.6</v>
      </c>
      <c r="N202" s="52">
        <v>8.6</v>
      </c>
    </row>
    <row r="203" spans="1:14" ht="220.5" x14ac:dyDescent="0.25">
      <c r="A203" s="16" t="s">
        <v>113</v>
      </c>
      <c r="B203" s="31">
        <v>925</v>
      </c>
      <c r="C203" s="48">
        <v>2</v>
      </c>
      <c r="D203" s="49">
        <v>18</v>
      </c>
      <c r="E203" s="49">
        <v>5</v>
      </c>
      <c r="F203" s="50">
        <v>10</v>
      </c>
      <c r="G203" s="49">
        <v>5</v>
      </c>
      <c r="H203" s="51">
        <v>0</v>
      </c>
      <c r="I203" s="31">
        <v>150</v>
      </c>
      <c r="J203" s="66" t="s">
        <v>272</v>
      </c>
      <c r="K203" s="64" t="s">
        <v>193</v>
      </c>
      <c r="L203" s="85">
        <v>2911.4</v>
      </c>
      <c r="M203" s="85">
        <v>4567.5</v>
      </c>
      <c r="N203" s="85">
        <v>4567.5</v>
      </c>
    </row>
    <row r="204" spans="1:14" ht="220.5" x14ac:dyDescent="0.25">
      <c r="A204" s="16" t="s">
        <v>113</v>
      </c>
      <c r="B204" s="31">
        <v>925</v>
      </c>
      <c r="C204" s="48">
        <v>2</v>
      </c>
      <c r="D204" s="49">
        <v>18</v>
      </c>
      <c r="E204" s="49">
        <v>5</v>
      </c>
      <c r="F204" s="50">
        <v>20</v>
      </c>
      <c r="G204" s="49">
        <v>5</v>
      </c>
      <c r="H204" s="51">
        <v>0</v>
      </c>
      <c r="I204" s="31">
        <v>150</v>
      </c>
      <c r="J204" s="66" t="s">
        <v>272</v>
      </c>
      <c r="K204" s="64" t="s">
        <v>193</v>
      </c>
      <c r="L204" s="85">
        <v>63</v>
      </c>
      <c r="M204" s="85">
        <v>63</v>
      </c>
      <c r="N204" s="85">
        <v>63</v>
      </c>
    </row>
    <row r="205" spans="1:14" ht="126" x14ac:dyDescent="0.25">
      <c r="A205" s="20" t="s">
        <v>113</v>
      </c>
      <c r="B205" s="23">
        <v>0</v>
      </c>
      <c r="C205" s="24">
        <v>2</v>
      </c>
      <c r="D205" s="25">
        <v>19</v>
      </c>
      <c r="E205" s="25">
        <v>0</v>
      </c>
      <c r="F205" s="23">
        <v>0</v>
      </c>
      <c r="G205" s="25">
        <v>0</v>
      </c>
      <c r="H205" s="26">
        <v>0</v>
      </c>
      <c r="I205" s="23">
        <v>150</v>
      </c>
      <c r="J205" s="71" t="s">
        <v>168</v>
      </c>
      <c r="K205" s="16"/>
      <c r="L205" s="76">
        <f t="shared" ref="L205:N205" si="48">SUM(L206,L207)</f>
        <v>-3000.1</v>
      </c>
      <c r="M205" s="76">
        <f t="shared" si="48"/>
        <v>-3199.2999999999997</v>
      </c>
      <c r="N205" s="76">
        <f t="shared" si="48"/>
        <v>-3199.2999999999997</v>
      </c>
    </row>
    <row r="206" spans="1:14" ht="192" customHeight="1" x14ac:dyDescent="0.25">
      <c r="A206" s="16" t="s">
        <v>113</v>
      </c>
      <c r="B206" s="22">
        <v>902</v>
      </c>
      <c r="C206" s="53">
        <v>2</v>
      </c>
      <c r="D206" s="54">
        <v>19</v>
      </c>
      <c r="E206" s="54">
        <v>60</v>
      </c>
      <c r="F206" s="22">
        <v>10</v>
      </c>
      <c r="G206" s="54">
        <v>5</v>
      </c>
      <c r="H206" s="55">
        <v>0</v>
      </c>
      <c r="I206" s="22">
        <v>150</v>
      </c>
      <c r="J206" s="74" t="s">
        <v>223</v>
      </c>
      <c r="K206" s="41" t="s">
        <v>127</v>
      </c>
      <c r="L206" s="52">
        <v>-18.7</v>
      </c>
      <c r="M206" s="52">
        <v>-18.7</v>
      </c>
      <c r="N206" s="52">
        <v>-18.7</v>
      </c>
    </row>
    <row r="207" spans="1:14" ht="222" customHeight="1" x14ac:dyDescent="0.25">
      <c r="A207" s="16" t="s">
        <v>113</v>
      </c>
      <c r="B207" s="22">
        <v>925</v>
      </c>
      <c r="C207" s="53">
        <v>2</v>
      </c>
      <c r="D207" s="54">
        <v>19</v>
      </c>
      <c r="E207" s="54">
        <v>60</v>
      </c>
      <c r="F207" s="22">
        <v>10</v>
      </c>
      <c r="G207" s="54">
        <v>5</v>
      </c>
      <c r="H207" s="55">
        <v>0</v>
      </c>
      <c r="I207" s="22">
        <v>150</v>
      </c>
      <c r="J207" s="66" t="s">
        <v>223</v>
      </c>
      <c r="K207" s="69" t="s">
        <v>193</v>
      </c>
      <c r="L207" s="52">
        <v>-2981.4</v>
      </c>
      <c r="M207" s="52">
        <v>-3180.6</v>
      </c>
      <c r="N207" s="52">
        <v>-3180.6</v>
      </c>
    </row>
    <row r="210" spans="1:12" x14ac:dyDescent="0.25">
      <c r="A210" s="117" t="s">
        <v>224</v>
      </c>
      <c r="B210" s="117"/>
      <c r="C210" s="117"/>
    </row>
    <row r="211" spans="1:12" ht="20.25" x14ac:dyDescent="0.3">
      <c r="A211" s="117"/>
      <c r="B211" s="117"/>
      <c r="C211" s="117"/>
      <c r="L211" s="116" t="s">
        <v>273</v>
      </c>
    </row>
    <row r="212" spans="1:12" x14ac:dyDescent="0.25">
      <c r="A212" s="117"/>
      <c r="B212" s="117"/>
      <c r="C212" s="117"/>
    </row>
    <row r="213" spans="1:12" ht="18.75" x14ac:dyDescent="0.3">
      <c r="A213" s="5"/>
      <c r="B213" s="10"/>
      <c r="C213" s="10"/>
    </row>
    <row r="214" spans="1:12" ht="18.75" x14ac:dyDescent="0.3">
      <c r="A214" s="5"/>
      <c r="B214" s="10"/>
      <c r="C214" s="10"/>
    </row>
    <row r="215" spans="1:12" x14ac:dyDescent="0.25">
      <c r="A215" s="118"/>
      <c r="B215" s="118"/>
      <c r="C215" s="118"/>
    </row>
    <row r="216" spans="1:12" x14ac:dyDescent="0.25">
      <c r="A216" s="118"/>
      <c r="B216" s="118"/>
      <c r="C216" s="118"/>
    </row>
    <row r="217" spans="1:12" x14ac:dyDescent="0.25">
      <c r="A217" s="118"/>
      <c r="B217" s="118"/>
      <c r="C217" s="118"/>
    </row>
    <row r="218" spans="1:12" x14ac:dyDescent="0.25">
      <c r="A218" s="118"/>
      <c r="B218" s="118"/>
      <c r="C218" s="118"/>
    </row>
    <row r="219" spans="1:12" x14ac:dyDescent="0.25">
      <c r="A219" s="118"/>
      <c r="B219" s="118"/>
      <c r="C219" s="118"/>
    </row>
    <row r="220" spans="1:12" x14ac:dyDescent="0.25">
      <c r="A220" s="118"/>
      <c r="B220" s="118"/>
      <c r="C220" s="118"/>
    </row>
  </sheetData>
  <autoFilter ref="A11:N207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15">
    <mergeCell ref="D2:K2"/>
    <mergeCell ref="H4:J4"/>
    <mergeCell ref="A6:C6"/>
    <mergeCell ref="A11:A13"/>
    <mergeCell ref="B11:I11"/>
    <mergeCell ref="J11:J13"/>
    <mergeCell ref="K11:K13"/>
    <mergeCell ref="A210:C212"/>
    <mergeCell ref="A215:C220"/>
    <mergeCell ref="L11:L13"/>
    <mergeCell ref="N11:N13"/>
    <mergeCell ref="B12:B13"/>
    <mergeCell ref="C12:G12"/>
    <mergeCell ref="H12:I12"/>
    <mergeCell ref="M11:M13"/>
  </mergeCells>
  <pageMargins left="0.23622047244094491" right="0.19685039370078741" top="0.19685039370078741" bottom="0.19685039370078741" header="0.31496062992125984" footer="0.31496062992125984"/>
  <pageSetup paperSize="9" scale="53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готовый 1 и 2</vt:lpstr>
      <vt:lpstr>'готовый 1 и 2'!Заголовки_для_печати</vt:lpstr>
      <vt:lpstr>'готовый 1 и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Яна Я.И.. Мирошниченко</cp:lastModifiedBy>
  <cp:lastPrinted>2017-12-27T12:22:02Z</cp:lastPrinted>
  <dcterms:created xsi:type="dcterms:W3CDTF">2016-10-20T11:21:30Z</dcterms:created>
  <dcterms:modified xsi:type="dcterms:W3CDTF">2019-07-04T06:41:21Z</dcterms:modified>
</cp:coreProperties>
</file>