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480" windowHeight="10950"/>
  </bookViews>
  <sheets>
    <sheet name="готовый 1 и 2" sheetId="1" r:id="rId1"/>
  </sheets>
  <definedNames>
    <definedName name="_xlnm._FilterDatabase" localSheetId="0" hidden="1">'готовый 1 и 2'!$A$11:$P$202</definedName>
    <definedName name="_xlnm.Print_Titles" localSheetId="0">'готовый 1 и 2'!$11:$13</definedName>
    <definedName name="_xlnm.Print_Area" localSheetId="0">'готовый 1 и 2'!$A$1:$P$215</definedName>
  </definedNames>
  <calcPr calcId="144525" iterateDelta="1E-4"/>
</workbook>
</file>

<file path=xl/calcChain.xml><?xml version="1.0" encoding="utf-8"?>
<calcChain xmlns="http://schemas.openxmlformats.org/spreadsheetml/2006/main">
  <c r="N125" i="1" l="1"/>
  <c r="P22" i="1"/>
  <c r="O22" i="1"/>
  <c r="N22" i="1"/>
  <c r="P100" i="1"/>
  <c r="O100" i="1"/>
  <c r="N100" i="1"/>
  <c r="P17" i="1"/>
  <c r="P16" i="1" s="1"/>
  <c r="O17" i="1"/>
  <c r="O16" i="1" s="1"/>
  <c r="N17" i="1"/>
  <c r="N16" i="1" s="1"/>
  <c r="P57" i="1" l="1"/>
  <c r="O57" i="1"/>
  <c r="N57" i="1"/>
  <c r="L57" i="1"/>
  <c r="M57" i="1"/>
  <c r="P32" i="1"/>
  <c r="O32" i="1"/>
  <c r="N32" i="1"/>
  <c r="M32" i="1"/>
  <c r="L32" i="1"/>
  <c r="P27" i="1"/>
  <c r="O27" i="1"/>
  <c r="N27" i="1"/>
  <c r="M27" i="1"/>
  <c r="L27" i="1"/>
  <c r="L22" i="1" l="1"/>
  <c r="P85" i="1"/>
  <c r="P84" i="1" s="1"/>
  <c r="P83" i="1" s="1"/>
  <c r="O85" i="1"/>
  <c r="O84" i="1" s="1"/>
  <c r="O83" i="1" s="1"/>
  <c r="N85" i="1"/>
  <c r="N84" i="1" s="1"/>
  <c r="M85" i="1"/>
  <c r="M84" i="1" s="1"/>
  <c r="L85" i="1"/>
  <c r="L84" i="1" s="1"/>
  <c r="L83" i="1" s="1"/>
  <c r="P94" i="1"/>
  <c r="O94" i="1"/>
  <c r="N94" i="1"/>
  <c r="M94" i="1"/>
  <c r="L94" i="1"/>
  <c r="P113" i="1"/>
  <c r="O113" i="1"/>
  <c r="N113" i="1"/>
  <c r="M113" i="1"/>
  <c r="L113" i="1"/>
  <c r="P127" i="1"/>
  <c r="O127" i="1"/>
  <c r="N127" i="1"/>
  <c r="M127" i="1"/>
  <c r="L127" i="1"/>
  <c r="P180" i="1"/>
  <c r="O180" i="1"/>
  <c r="N180" i="1"/>
  <c r="M180" i="1"/>
  <c r="L180" i="1"/>
  <c r="P196" i="1"/>
  <c r="O196" i="1"/>
  <c r="N196" i="1"/>
  <c r="L196" i="1"/>
  <c r="M196" i="1"/>
  <c r="P200" i="1"/>
  <c r="O200" i="1"/>
  <c r="N200" i="1"/>
  <c r="L200" i="1"/>
  <c r="M200" i="1"/>
  <c r="P168" i="1"/>
  <c r="O168" i="1"/>
  <c r="N168" i="1"/>
  <c r="M168" i="1"/>
  <c r="L168" i="1"/>
  <c r="N83" i="1" l="1"/>
  <c r="M83" i="1"/>
  <c r="P75" i="1"/>
  <c r="O75" i="1"/>
  <c r="N75" i="1"/>
  <c r="P71" i="1"/>
  <c r="O71" i="1"/>
  <c r="N71" i="1"/>
  <c r="M75" i="1"/>
  <c r="M71" i="1" s="1"/>
  <c r="L75" i="1"/>
  <c r="L71" i="1" s="1"/>
  <c r="P46" i="1"/>
  <c r="O46" i="1"/>
  <c r="N46" i="1"/>
  <c r="M46" i="1"/>
  <c r="P65" i="1"/>
  <c r="O65" i="1"/>
  <c r="O64" i="1" s="1"/>
  <c r="N65" i="1"/>
  <c r="N64" i="1" s="1"/>
  <c r="M65" i="1"/>
  <c r="M64" i="1" s="1"/>
  <c r="L65" i="1"/>
  <c r="L64" i="1" s="1"/>
  <c r="P64" i="1"/>
  <c r="P56" i="1"/>
  <c r="O56" i="1"/>
  <c r="N56" i="1"/>
  <c r="M56" i="1"/>
  <c r="L56" i="1"/>
  <c r="P51" i="1"/>
  <c r="O51" i="1"/>
  <c r="N51" i="1"/>
  <c r="M51" i="1"/>
  <c r="L51" i="1"/>
  <c r="L46" i="1"/>
  <c r="O21" i="1"/>
  <c r="N21" i="1"/>
  <c r="L21" i="1"/>
  <c r="M22" i="1"/>
  <c r="M21" i="1" s="1"/>
  <c r="L17" i="1"/>
  <c r="L16" i="1" s="1"/>
  <c r="M17" i="1"/>
  <c r="M16" i="1" s="1"/>
  <c r="L15" i="1" l="1"/>
  <c r="P21" i="1"/>
  <c r="O121" i="1" l="1"/>
  <c r="P50" i="1"/>
  <c r="O50" i="1"/>
  <c r="P45" i="1"/>
  <c r="P44" i="1" s="1"/>
  <c r="O45" i="1"/>
  <c r="O44" i="1" s="1"/>
  <c r="P105" i="1" l="1"/>
  <c r="O105" i="1"/>
  <c r="M100" i="1"/>
  <c r="N45" i="1"/>
  <c r="N50" i="1"/>
  <c r="M50" i="1"/>
  <c r="N44" i="1" l="1"/>
  <c r="P194" i="1"/>
  <c r="O194" i="1"/>
  <c r="P192" i="1"/>
  <c r="O192" i="1"/>
  <c r="P189" i="1"/>
  <c r="O189" i="1"/>
  <c r="P171" i="1"/>
  <c r="P167" i="1" s="1"/>
  <c r="P166" i="1" s="1"/>
  <c r="O171" i="1"/>
  <c r="O167" i="1" s="1"/>
  <c r="O166" i="1" s="1"/>
  <c r="P164" i="1"/>
  <c r="P163" i="1" s="1"/>
  <c r="O164" i="1"/>
  <c r="O163" i="1" s="1"/>
  <c r="P116" i="1"/>
  <c r="O116" i="1"/>
  <c r="P112" i="1"/>
  <c r="O112" i="1"/>
  <c r="O111" i="1" s="1"/>
  <c r="P81" i="1"/>
  <c r="O81" i="1"/>
  <c r="P69" i="1"/>
  <c r="P43" i="1" s="1"/>
  <c r="O69" i="1"/>
  <c r="O43" i="1" s="1"/>
  <c r="P38" i="1"/>
  <c r="P37" i="1" s="1"/>
  <c r="O38" i="1"/>
  <c r="O37" i="1" s="1"/>
  <c r="P15" i="1"/>
  <c r="O15" i="1"/>
  <c r="N164" i="1"/>
  <c r="N163" i="1" s="1"/>
  <c r="N105" i="1"/>
  <c r="N192" i="1"/>
  <c r="M192" i="1"/>
  <c r="N189" i="1"/>
  <c r="M189" i="1"/>
  <c r="N171" i="1"/>
  <c r="N167" i="1" s="1"/>
  <c r="M171" i="1"/>
  <c r="M167" i="1" s="1"/>
  <c r="N194" i="1"/>
  <c r="M194" i="1"/>
  <c r="N166" i="1" l="1"/>
  <c r="M166" i="1"/>
  <c r="P111" i="1"/>
  <c r="L194" i="1"/>
  <c r="P125" i="1"/>
  <c r="P120" i="1" s="1"/>
  <c r="O125" i="1"/>
  <c r="O120" i="1" s="1"/>
  <c r="N121" i="1"/>
  <c r="N120" i="1" s="1"/>
  <c r="N112" i="1"/>
  <c r="N116" i="1"/>
  <c r="P102" i="1"/>
  <c r="P80" i="1" s="1"/>
  <c r="O102" i="1"/>
  <c r="O80" i="1" s="1"/>
  <c r="N102" i="1"/>
  <c r="M102" i="1"/>
  <c r="N81" i="1"/>
  <c r="N80" i="1" s="1"/>
  <c r="M81" i="1"/>
  <c r="L45" i="1"/>
  <c r="N69" i="1"/>
  <c r="N43" i="1" s="1"/>
  <c r="M69" i="1"/>
  <c r="N111" i="1" l="1"/>
  <c r="L100" i="1" l="1"/>
  <c r="L192" i="1" l="1"/>
  <c r="L164" i="1"/>
  <c r="L163" i="1" s="1"/>
  <c r="L125" i="1"/>
  <c r="L81" i="1"/>
  <c r="L171" i="1"/>
  <c r="L167" i="1" s="1"/>
  <c r="L189" i="1"/>
  <c r="L121" i="1"/>
  <c r="L116" i="1"/>
  <c r="M116" i="1"/>
  <c r="L112" i="1"/>
  <c r="L102" i="1"/>
  <c r="L105" i="1"/>
  <c r="L104" i="1" s="1"/>
  <c r="L69" i="1"/>
  <c r="L50" i="1"/>
  <c r="L44" i="1" s="1"/>
  <c r="N38" i="1"/>
  <c r="L38" i="1"/>
  <c r="M38" i="1"/>
  <c r="P104" i="1"/>
  <c r="P14" i="1" s="1"/>
  <c r="O104" i="1"/>
  <c r="O14" i="1" s="1"/>
  <c r="N104" i="1"/>
  <c r="N15" i="1"/>
  <c r="L120" i="1" l="1"/>
  <c r="L43" i="1"/>
  <c r="L80" i="1"/>
  <c r="L166" i="1"/>
  <c r="L111" i="1"/>
  <c r="M164" i="1" l="1"/>
  <c r="M163" i="1" s="1"/>
  <c r="M112" i="1"/>
  <c r="M111" i="1" s="1"/>
  <c r="M121" i="1" l="1"/>
  <c r="M120" i="1" s="1"/>
  <c r="M105" i="1"/>
  <c r="M104" i="1" s="1"/>
  <c r="M80" i="1"/>
  <c r="M45" i="1"/>
  <c r="M44" i="1" s="1"/>
  <c r="M43" i="1" s="1"/>
  <c r="L37" i="1" l="1"/>
  <c r="L14" i="1" s="1"/>
  <c r="M37" i="1"/>
  <c r="N37" i="1"/>
  <c r="N14" i="1" s="1"/>
  <c r="M15" i="1" l="1"/>
  <c r="M14" i="1" s="1"/>
</calcChain>
</file>

<file path=xl/sharedStrings.xml><?xml version="1.0" encoding="utf-8"?>
<sst xmlns="http://schemas.openxmlformats.org/spreadsheetml/2006/main" count="1628" uniqueCount="275">
  <si>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</si>
  <si>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</si>
  <si>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</si>
  <si>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</si>
  <si>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</si>
  <si>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</si>
  <si>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</si>
  <si>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</si>
  <si>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</si>
  <si>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</si>
  <si>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</si>
  <si>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</si>
  <si>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</si>
  <si>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</si>
  <si>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</si>
  <si>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</si>
  <si>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</si>
  <si>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</si>
  <si>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</si>
  <si>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</si>
  <si>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</si>
  <si>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</si>
  <si>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Налог на прибыль организаций</t>
  </si>
  <si>
    <t>110</t>
  </si>
  <si>
    <t>010</t>
  </si>
  <si>
    <t>Налог на прибыль организаций, зачисляемый в бюджеты бюджетной системы Российской Федерации по соответствующим ставкам</t>
  </si>
  <si>
    <t>012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</si>
  <si>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</si>
  <si>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</si>
  <si>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</si>
  <si>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</si>
  <si>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</si>
  <si>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</si>
  <si>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</si>
  <si>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</si>
  <si>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</si>
  <si>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</si>
  <si>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</si>
  <si>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011</t>
  </si>
  <si>
    <t>100</t>
  </si>
  <si>
    <t>120</t>
  </si>
  <si>
    <t>230</t>
  </si>
  <si>
    <t>Управление Федерального казначейства по Краснодарскому краю</t>
  </si>
  <si>
    <t>240</t>
  </si>
  <si>
    <t>250</t>
  </si>
  <si>
    <t>260</t>
  </si>
  <si>
    <t>НАЛОГИ НА СОВОКУПНЫЙ ДОХОД</t>
  </si>
  <si>
    <t>05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</si>
  <si>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</si>
  <si>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</si>
  <si>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</si>
  <si>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021</t>
  </si>
  <si>
    <t>050</t>
  </si>
  <si>
    <t>06</t>
  </si>
  <si>
    <t>04</t>
  </si>
  <si>
    <t>07</t>
  </si>
  <si>
    <t>ГОСУДАРСТВЕННАЯ ПОШЛИНА</t>
  </si>
  <si>
    <t>08</t>
  </si>
  <si>
    <t>ГУ МВД России по Краснодарскому краю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</si>
  <si>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</si>
  <si>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 xml:space="preserve"> Управление федеральной  службы  государственной регистрации, кадастра и картографии   по Краснодарскому краю</t>
  </si>
  <si>
    <t>819</t>
  </si>
  <si>
    <t>11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</si>
  <si>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</si>
  <si>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</si>
  <si>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субъектов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</si>
  <si>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</si>
  <si>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</si>
  <si>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</si>
  <si>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</si>
  <si>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ПЛАТЕЖИ ПРИ ПОЛЬЗОВАНИИ ПРИРОДНЫМИ РЕСУРСАМИ</t>
  </si>
  <si>
    <t>12</t>
  </si>
  <si>
    <t>Плата за негативное воздействие на окружающую среду</t>
  </si>
  <si>
    <t>048</t>
  </si>
  <si>
    <t>Управление Федеральной службы по надзору в сфере природопользования (Росприроднадзора) по Краснодарскому краю и Республике Адыгея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</si>
  <si>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</si>
  <si>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</si>
  <si>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</si>
  <si>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</si>
  <si>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Министерство природных ресурсов Краснодарского края</t>
  </si>
  <si>
    <t>854</t>
  </si>
  <si>
    <t>013</t>
  </si>
  <si>
    <t>015</t>
  </si>
  <si>
    <t>ДОХОДЫ ОТ ОКАЗАНИЯ ПЛАТНЫХ УСЛУГ (РАБОТ) И КОМПЕНСАЦИИ ЗАТРАТ ГОСУДАРСТВА</t>
  </si>
  <si>
    <t>13</t>
  </si>
  <si>
    <t xml:space="preserve">Доходы от оказания платных услуг (работ)и компенсации затрат государств
</t>
  </si>
  <si>
    <t>410</t>
  </si>
  <si>
    <t>992</t>
  </si>
  <si>
    <t>Министерство экономики Краснодарского края</t>
  </si>
  <si>
    <t>Министерство сельского хозяйства и перерабатывающей промышленности Краснодарского края</t>
  </si>
  <si>
    <t>ДОХОДЫ ОТ ПРОДАЖИ МАТЕРИАЛЬНЫХ И НЕМАТЕРИАЛЬНЫХ АКТИВОВ</t>
  </si>
  <si>
    <t>14</t>
  </si>
  <si>
    <t>Доходы от реализации имущества, находящегося в собственности субъектов Российской Федерации (за исключением движимого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</si>
  <si>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</si>
  <si>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>140</t>
  </si>
  <si>
    <t>ШТРАФЫ, САНКЦИИ, ВОЗМЕЩЕНИЕ УЩЕРБА</t>
  </si>
  <si>
    <t>16</t>
  </si>
  <si>
    <t>Штрафы, санкции, возмещение ущерба</t>
  </si>
  <si>
    <t>188</t>
  </si>
  <si>
    <t>21</t>
  </si>
  <si>
    <t>322</t>
  </si>
  <si>
    <t>23</t>
  </si>
  <si>
    <t>830</t>
  </si>
  <si>
    <t>25</t>
  </si>
  <si>
    <t>161</t>
  </si>
  <si>
    <t>Управление Федеральной антимонопольной службы по Краснодарскому краю</t>
  </si>
  <si>
    <t>053</t>
  </si>
  <si>
    <t>30</t>
  </si>
  <si>
    <t>33</t>
  </si>
  <si>
    <t>816</t>
  </si>
  <si>
    <t>Управление Федеральной службы по надзору в сфере природопользования по Краснодарскому краю и Республике Адыгея</t>
  </si>
  <si>
    <t>90</t>
  </si>
  <si>
    <t>141</t>
  </si>
  <si>
    <t>833</t>
  </si>
  <si>
    <t>ПРОЧИЕ НЕНАЛОГОВЫЕ ДОХОДЫ</t>
  </si>
  <si>
    <t>17</t>
  </si>
  <si>
    <t>180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</si>
  <si>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</si>
  <si>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</si>
  <si>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</si>
  <si>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2</t>
  </si>
  <si>
    <t>Финансовое управление администрации муниципального образования Гулькевичский район</t>
  </si>
  <si>
    <t>Гулькевичский район Краснодарского края</t>
  </si>
  <si>
    <t>Реестр источников доходов бюджета муниципального образования Гулькевичский район</t>
  </si>
  <si>
    <t>Наименование главного администратора доходов  бюджета муниципального образования Гулькевичский район</t>
  </si>
  <si>
    <t>Межрайонная инспекция  Федеральной налоговой службы № 5 по Краснодарскому краю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</si>
  <si>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</si>
  <si>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</si>
  <si>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Налог, взимаемый в связи с применением потентной системы налогообложения</t>
  </si>
  <si>
    <t>Налог, взимаемый в связи с применением потентной системы налогообложения, зачисляемые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</si>
  <si>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</si>
  <si>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действий, связанных с приобретением гражданства РФ или выходом из гражданства РФ, а также с въездом в РФ или выездом из РФ (госпошлина за выдачу паспорта, удостоверяющего личность гражданина РФ за пределами территории РФ, содержащего электронный носитель информации (паспорта нового поколения) при обращении через многофункциональные центры)</t>
  </si>
  <si>
    <t>902</t>
  </si>
  <si>
    <t>150</t>
  </si>
  <si>
    <t>Администрация муниципального образования Гулькевичский район</t>
  </si>
  <si>
    <t>905</t>
  </si>
  <si>
    <t>035</t>
  </si>
  <si>
    <t>025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</si>
  <si>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</si>
  <si>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</si>
  <si>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09</t>
  </si>
  <si>
    <t>045</t>
  </si>
  <si>
    <t>995</t>
  </si>
  <si>
    <t>926</t>
  </si>
  <si>
    <t>065</t>
  </si>
  <si>
    <t>925</t>
  </si>
  <si>
    <t>430</t>
  </si>
  <si>
    <t>060</t>
  </si>
  <si>
    <t>28</t>
  </si>
  <si>
    <t>43</t>
  </si>
  <si>
    <t>321</t>
  </si>
  <si>
    <t>498</t>
  </si>
  <si>
    <t>41</t>
  </si>
  <si>
    <t>051</t>
  </si>
  <si>
    <t>администрация Муниципального образования Гулькевичский район</t>
  </si>
  <si>
    <t>Невыясненные поступления</t>
  </si>
  <si>
    <t>Невыясненные поступления, зачисляемые в бюджеты субъектов Российской Федерации</t>
  </si>
  <si>
    <t>Налог на прибыль организаций, зачисляемый в бюджеты субъектов Российской Федерации</t>
  </si>
  <si>
    <t>Государственная пошлина за выдачу и обмен паспорта гражданина РФ (государственная  пошлина за выдачу паспорта гражданина РФ ( при обращении через многофункциональные центры)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</si>
  <si>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</si>
  <si>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</si>
  <si>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</si>
  <si>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</si>
  <si>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</si>
  <si>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840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</si>
  <si>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</si>
  <si>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за нарушение законодательства Российской Федерации о недрах</t>
  </si>
  <si>
    <t>Денежные взыскания (штрафы) за нарушение земельного законодательства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</si>
  <si>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</si>
  <si>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законодательства в области охраны окружающей среды</t>
  </si>
  <si>
    <t xml:space="preserve">Денежные взыскания (штрафы) за административные правонарушения в области гос. регулирования производства и оборота этилового спирта, алкогольной, спиртосодержащей продукции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</si>
  <si>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</si>
  <si>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</si>
  <si>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</si>
  <si>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законодательства РФ об электроэнергетике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</si>
  <si>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</si>
  <si>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Денежные взыскания (штрафы) за нарушение законодательства Российской Федерации об охране и использовании животного мира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</si>
  <si>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</si>
  <si>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Прочие безвозмездные поступления в бюджеты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</si>
  <si>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</si>
  <si>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</si>
  <si>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</si>
  <si>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Прочие субсидии бюджетам муниципальных районов</t>
  </si>
  <si>
    <t>Дотации бюджетам муниципальных районов на выравнивание бюджетной обеспеченности</t>
  </si>
  <si>
    <t>Невыясненные поступления, зачисляемые в бюджеты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</si>
  <si>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</si>
  <si>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доходы от компенсации затрат бюджетов муниципальных районов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</si>
  <si>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</si>
  <si>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</si>
  <si>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</si>
  <si>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Проценты, полученные от предоставления бюджетных кредитов внутри страны за счет средств бюджетов муниципальных районов</t>
  </si>
  <si>
    <t xml:space="preserve">Налог, взимаемый в связи с применением патентной системы налогообложения, зачисляемый в бюджет МР 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</si>
  <si>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</si>
  <si>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</si>
  <si>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</si>
  <si>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дизельное топливо, зачисляемые в консолидированные бюджеты субъектов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</si>
  <si>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</si>
  <si>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</si>
  <si>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</si>
  <si>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Министерство труда и социального развития и семейной политики Краснодарского края. Управления социальной защиты населения министерство труда и социального развития и семейной политики Краснодарского края в муниципальных образованиях</t>
  </si>
  <si>
    <t>Государственное управление  ветеринарии Краснодарского края</t>
  </si>
  <si>
    <t>Государственная жилищная инспекция Краснодарского края</t>
  </si>
  <si>
    <t>Федеральная служба по экологическому, технологическому и атомному надзору</t>
  </si>
  <si>
    <t>Управление  образования администрации муниципального образования Гулькевичский район</t>
  </si>
  <si>
    <t>Отдел культуры администрации муниципального образования Гулькевичский район</t>
  </si>
  <si>
    <t>Отдел  физической культуры и спорта администрации муниципального образования Гулькевичский район</t>
  </si>
  <si>
    <t>Городские и сельские поселения муниципального образования Гулькевичский района</t>
  </si>
  <si>
    <t>Управление Федеральной службы по надзору в сфере защиты прав потребителей и благополучия человека по Краснодарсокму краю</t>
  </si>
  <si>
    <t>Служба судебных приставов по Гулькевичскому району</t>
  </si>
  <si>
    <t>код главного администратора доходов бюджета муниципального образования Гулькевичский район</t>
  </si>
  <si>
    <t xml:space="preserve">Показатели
прогноза доходов бюджета на 2019 год
</t>
  </si>
  <si>
    <t>Показатели прогноза доходов бюджета на 2020 год</t>
  </si>
  <si>
    <t>052</t>
  </si>
  <si>
    <t>440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</si>
  <si>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</si>
  <si>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</si>
  <si>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076</t>
  </si>
  <si>
    <t>Государственный комитет РФ по рыболовству</t>
  </si>
  <si>
    <t>Контрольно-счётная палата муниципального образования Гулькевичский район</t>
  </si>
  <si>
    <t>Государственная пошлина за выдачу разрешения на установку рекламной конструкции</t>
  </si>
  <si>
    <t xml:space="preserve">Денежные взыскания (штрафы) за административные правонарушения в области гос. регулирования производства и оборота табачной продукции 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</si>
  <si>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135.1, 135,2 Налогового кодекса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</si>
  <si>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</si>
  <si>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</si>
  <si>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</si>
  <si>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</si>
  <si>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сельскохозяйственного назначения,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</si>
  <si>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</si>
  <si>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</si>
  <si>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</si>
  <si>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</si>
  <si>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</si>
  <si>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внутригородских муниципальных образований городов федерального значения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</si>
  <si>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</si>
  <si>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</si>
  <si>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</si>
  <si>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муниципальных районов</t>
  </si>
  <si>
    <t>ДОХОДЫ БЮДЖЕТОВ МУНИЦИПАЛЬНЫХ РАЙОНОВ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</si>
  <si>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</si>
  <si>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</t>
  </si>
  <si>
    <t>Начальник финансового управления</t>
  </si>
  <si>
    <t>А.В.Иванов</t>
  </si>
  <si>
    <t>1000</t>
  </si>
  <si>
    <t>2100</t>
  </si>
  <si>
    <t>3000</t>
  </si>
  <si>
    <t>8000</t>
  </si>
  <si>
    <t>8034</t>
  </si>
  <si>
    <t>8035</t>
  </si>
  <si>
    <t>0021</t>
  </si>
  <si>
    <t>022</t>
  </si>
  <si>
    <t>0023</t>
  </si>
  <si>
    <t>0024</t>
  </si>
  <si>
    <t>0026</t>
  </si>
  <si>
    <t>0022</t>
  </si>
  <si>
    <t>Городские поселения муниципального образования Гулькевичский района</t>
  </si>
  <si>
    <t>0025</t>
  </si>
  <si>
    <t>6000</t>
  </si>
  <si>
    <t>4000</t>
  </si>
  <si>
    <t>32</t>
  </si>
  <si>
    <t xml:space="preserve"> Денежные взыскания, налагаемые в
 возмещение ущерба, причиненного в
 результате незаконного или
 нецелевого использования
 бюджетных средств (в части
 бюджетов муниципальных районов)
</t>
  </si>
  <si>
    <t xml:space="preserve">Доходы от продажи земельных участков, государственная собственность на которые не разграничена и которые расположены в гра-ницах  городских поселений </t>
  </si>
  <si>
    <t>Показатели прогноза доходов в текущем году (по состояню на 01.07.2018)</t>
  </si>
  <si>
    <t xml:space="preserve">Показатели кассовых поступлений в текущем финансовом году (по состоянию на 01.07.2018 г.) </t>
  </si>
  <si>
    <t>Оценка исполнения 2018 года</t>
  </si>
  <si>
    <t>8003</t>
  </si>
  <si>
    <t>041</t>
  </si>
  <si>
    <t>042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</si>
  <si>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</si>
  <si>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муниципальных районов на поддержку отрасли культуры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</si>
  <si>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городскихпоселений и межселенных территорий муниципальных районов</t>
  </si>
  <si>
    <t>081</t>
  </si>
  <si>
    <t>Федеральная служба по ветеринарному и фитосанитарному надзору</t>
  </si>
  <si>
    <t>на 01 июля 2018 года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</si>
  <si>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</si>
  <si>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на реализацию мероприятий по обеспечению жильем молодых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</si>
</sst>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0"/>
    <numFmt numFmtId="166" formatCode="0000"/>
    <numFmt numFmtId="167" formatCode="#,##0.0"/>
    <numFmt numFmtId="168" formatCode="&quot;&quot;##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/>
    <xf numFmtId="0" fontId="8" fillId="0" borderId="2" xfId="0" applyFont="1" applyBorder="1" applyAlignment="1">
      <alignment horizontal="center" vertical="top" wrapText="1"/>
    </xf>
    <xf numFmtId="0" fontId="0" fillId="0" borderId="0" xfId="0" applyFill="1"/>
    <xf numFmtId="0" fontId="6" fillId="0" borderId="0" xfId="0" applyFont="1"/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164" fontId="14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165" fontId="15" fillId="2" borderId="2" xfId="0" applyNumberFormat="1" applyFont="1" applyFill="1" applyBorder="1" applyAlignment="1" applyProtection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 wrapText="1"/>
    </xf>
    <xf numFmtId="166" fontId="14" fillId="2" borderId="2" xfId="0" applyNumberFormat="1" applyFont="1" applyFill="1" applyBorder="1" applyAlignment="1" applyProtection="1">
      <alignment horizontal="center" vertical="center" wrapText="1"/>
    </xf>
    <xf numFmtId="167" fontId="14" fillId="2" borderId="2" xfId="0" applyNumberFormat="1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168" fontId="9" fillId="2" borderId="5" xfId="0" applyNumberFormat="1" applyFont="1" applyFill="1" applyBorder="1" applyAlignment="1">
      <alignment horizontal="left" wrapText="1"/>
    </xf>
    <xf numFmtId="0" fontId="8" fillId="2" borderId="2" xfId="0" applyFont="1" applyFill="1" applyBorder="1" applyAlignment="1">
      <alignment vertical="center" wrapText="1"/>
    </xf>
    <xf numFmtId="167" fontId="12" fillId="2" borderId="2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lef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166" fontId="11" fillId="2" borderId="2" xfId="0" applyNumberFormat="1" applyFont="1" applyFill="1" applyBorder="1" applyAlignment="1" applyProtection="1">
      <alignment horizontal="center" vertical="center" wrapText="1"/>
    </xf>
    <xf numFmtId="167" fontId="11" fillId="2" borderId="2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 shrinkToFit="1"/>
    </xf>
    <xf numFmtId="0" fontId="16" fillId="2" borderId="0" xfId="0" applyFont="1" applyFill="1" applyAlignment="1">
      <alignment wrapText="1" shrinkToFit="1"/>
    </xf>
    <xf numFmtId="0" fontId="11" fillId="2" borderId="2" xfId="6" applyNumberFormat="1" applyFont="1" applyFill="1" applyBorder="1" applyAlignment="1" applyProtection="1">
      <alignment vertical="center" wrapText="1"/>
      <protection hidden="1"/>
    </xf>
    <xf numFmtId="0" fontId="11" fillId="2" borderId="2" xfId="3" applyNumberFormat="1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wrapText="1" shrinkToFit="1"/>
    </xf>
    <xf numFmtId="0" fontId="8" fillId="2" borderId="2" xfId="0" applyFont="1" applyFill="1" applyBorder="1" applyAlignment="1">
      <alignment wrapText="1" shrinkToFit="1"/>
    </xf>
    <xf numFmtId="0" fontId="11" fillId="2" borderId="1" xfId="3" applyNumberFormat="1" applyFont="1" applyFill="1" applyBorder="1" applyAlignment="1" applyProtection="1">
      <alignment vertical="center" wrapText="1"/>
      <protection hidden="1"/>
    </xf>
    <xf numFmtId="0" fontId="11" fillId="0" borderId="2" xfId="6" applyNumberFormat="1" applyFont="1" applyFill="1" applyBorder="1" applyAlignment="1" applyProtection="1">
      <alignment vertical="center" wrapText="1"/>
      <protection hidden="1"/>
    </xf>
    <xf numFmtId="0" fontId="11" fillId="0" borderId="6" xfId="3" applyNumberFormat="1" applyFont="1" applyFill="1" applyBorder="1" applyAlignment="1" applyProtection="1">
      <alignment vertical="center" wrapText="1"/>
      <protection hidden="1"/>
    </xf>
    <xf numFmtId="0" fontId="11" fillId="0" borderId="2" xfId="3" applyNumberFormat="1" applyFont="1" applyFill="1" applyBorder="1" applyAlignment="1" applyProtection="1">
      <alignment vertical="center" wrapText="1"/>
      <protection hidden="1"/>
    </xf>
    <xf numFmtId="0" fontId="11" fillId="2" borderId="2" xfId="0" applyFont="1" applyFill="1" applyBorder="1" applyAlignment="1">
      <alignment horizontal="left" vertical="center" wrapText="1"/>
    </xf>
    <xf numFmtId="167" fontId="19" fillId="2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167" fontId="21" fillId="2" borderId="2" xfId="0" applyNumberFormat="1" applyFont="1" applyFill="1" applyBorder="1" applyAlignment="1">
      <alignment horizontal="right" vertical="center"/>
    </xf>
    <xf numFmtId="167" fontId="14" fillId="2" borderId="2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right" vertical="center"/>
    </xf>
    <xf numFmtId="167" fontId="17" fillId="2" borderId="7" xfId="0" applyNumberFormat="1" applyFont="1" applyFill="1" applyBorder="1" applyAlignment="1">
      <alignment horizontal="right" vertical="center"/>
    </xf>
    <xf numFmtId="167" fontId="0" fillId="0" borderId="0" xfId="0" applyNumberFormat="1"/>
    <xf numFmtId="167" fontId="17" fillId="2" borderId="0" xfId="0" applyNumberFormat="1" applyFont="1" applyFill="1" applyBorder="1" applyAlignment="1">
      <alignment horizontal="right" vertical="center"/>
    </xf>
    <xf numFmtId="167" fontId="18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167" fontId="11" fillId="2" borderId="1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23" fillId="0" borderId="0" xfId="0" applyFont="1"/>
    <xf numFmtId="0" fontId="15" fillId="2" borderId="5" xfId="0" applyFont="1" applyFill="1" applyBorder="1" applyAlignment="1">
      <alignment horizontal="left" vertical="center" wrapText="1"/>
    </xf>
    <xf numFmtId="0" fontId="14" fillId="2" borderId="2" xfId="3" applyNumberFormat="1" applyFont="1" applyFill="1" applyBorder="1" applyAlignment="1" applyProtection="1">
      <alignment vertical="center" wrapText="1"/>
      <protection hidden="1"/>
    </xf>
    <xf numFmtId="0" fontId="14" fillId="0" borderId="2" xfId="6" applyNumberFormat="1" applyFont="1" applyFill="1" applyBorder="1" applyAlignment="1" applyProtection="1">
      <alignment vertical="center" wrapText="1"/>
      <protection hidden="1"/>
    </xf>
    <xf numFmtId="0" fontId="12" fillId="2" borderId="2" xfId="0" applyFont="1" applyFill="1" applyBorder="1" applyAlignment="1">
      <alignment wrapText="1" shrinkToFi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top" wrapText="1"/>
    </xf>
    <xf numFmtId="167" fontId="21" fillId="2" borderId="2" xfId="0" applyNumberFormat="1" applyFont="1" applyFill="1" applyBorder="1" applyAlignment="1">
      <alignment horizontal="right" vertical="center" wrapText="1"/>
    </xf>
    <xf numFmtId="167" fontId="8" fillId="2" borderId="2" xfId="0" applyNumberFormat="1" applyFont="1" applyFill="1" applyBorder="1" applyAlignment="1">
      <alignment horizontal="center" vertical="center"/>
    </xf>
    <xf numFmtId="167" fontId="20" fillId="2" borderId="2" xfId="0" applyNumberFormat="1" applyFont="1" applyFill="1" applyBorder="1" applyAlignment="1">
      <alignment horizontal="right" vertical="center" wrapText="1"/>
    </xf>
  </cellXfs>
  <cellStyles count="10">
    <cellStyle name="Обычный" xfId="0" builtinId="0"/>
    <cellStyle name="Обычный 2" xfId="3"/>
    <cellStyle name="Обычный 2 2" xfId="2"/>
    <cellStyle name="Обычный 2 3" xfId="4"/>
    <cellStyle name="Обычный 2 4" xfId="6"/>
    <cellStyle name="Обычный 3" xfId="1"/>
    <cellStyle name="Обычный 4" xfId="5"/>
    <cellStyle name="Обычный 5" xfId="7"/>
    <cellStyle name="Обычный 6" xfId="8"/>
    <cellStyle name="Обычный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5"/>
  <sheetViews>
    <sheetView tabSelected="1" showWhiteSpace="0" view="pageBreakPreview" topLeftCell="A200" zoomScale="75" zoomScaleNormal="69" zoomScaleSheetLayoutView="75" zoomScalePageLayoutView="75" workbookViewId="0">
      <selection activeCell="M172" sqref="M172"/>
    </sheetView>
  </sheetViews>
  <sheetFormatPr defaultRowHeight="15" x14ac:dyDescent="0.25"/>
  <cols>
    <col min="1" max="1" width="25.140625" style="1" customWidth="1"/>
    <col min="2" max="2" width="13.85546875" customWidth="1"/>
    <col min="3" max="3" width="12.140625" customWidth="1"/>
    <col min="4" max="4" width="12.42578125" customWidth="1"/>
    <col min="5" max="5" width="10.5703125" customWidth="1"/>
    <col min="6" max="6" width="12" customWidth="1"/>
    <col min="7" max="7" width="10" customWidth="1"/>
    <col min="8" max="8" width="11.140625" customWidth="1"/>
    <col min="9" max="9" width="12" customWidth="1"/>
    <col min="10" max="10" width="26.85546875" style="1" customWidth="1"/>
    <col min="11" max="11" width="17.140625" style="1" customWidth="1"/>
    <col min="12" max="12" width="19.85546875" customWidth="1"/>
    <col min="13" max="13" width="15.5703125" style="9" customWidth="1"/>
    <col min="14" max="14" width="18" customWidth="1"/>
    <col min="15" max="15" width="18.5703125" customWidth="1"/>
    <col min="16" max="16" width="15.7109375" customWidth="1"/>
    <col min="17" max="17" width="12.85546875" customWidth="1"/>
  </cols>
  <sheetData>
    <row r="2" spans="1:22" ht="18.75" x14ac:dyDescent="0.3">
      <c r="D2" s="118" t="s">
        <v>123</v>
      </c>
      <c r="E2" s="118"/>
      <c r="F2" s="118"/>
      <c r="G2" s="118"/>
      <c r="H2" s="118"/>
      <c r="I2" s="118"/>
      <c r="J2" s="118"/>
      <c r="K2" s="118"/>
      <c r="L2" s="118"/>
      <c r="M2" s="118"/>
    </row>
    <row r="3" spans="1:22" ht="9" customHeight="1" x14ac:dyDescent="0.3">
      <c r="D3" s="2"/>
      <c r="E3" s="2"/>
      <c r="F3" s="2"/>
      <c r="G3" s="2"/>
      <c r="H3" s="2"/>
      <c r="I3" s="2"/>
      <c r="J3" s="2"/>
      <c r="K3" s="2"/>
      <c r="L3" s="2"/>
      <c r="M3" s="116"/>
    </row>
    <row r="4" spans="1:22" ht="18.75" x14ac:dyDescent="0.3">
      <c r="D4" s="2"/>
      <c r="E4" s="2"/>
      <c r="F4" s="2"/>
      <c r="G4" s="2"/>
      <c r="H4" s="118" t="s">
        <v>272</v>
      </c>
      <c r="I4" s="118"/>
      <c r="J4" s="118"/>
      <c r="K4" s="2"/>
      <c r="L4" s="2"/>
      <c r="M4" s="116"/>
    </row>
    <row r="5" spans="1:22" ht="18.75" x14ac:dyDescent="0.3">
      <c r="D5" s="2"/>
      <c r="E5" s="2"/>
      <c r="F5" s="2"/>
      <c r="G5" s="2"/>
      <c r="H5" s="2"/>
      <c r="I5" s="2"/>
      <c r="J5" s="2"/>
      <c r="K5" s="2"/>
      <c r="L5" s="2"/>
      <c r="M5" s="116"/>
    </row>
    <row r="6" spans="1:22" ht="18.75" x14ac:dyDescent="0.3">
      <c r="A6" s="124" t="s">
        <v>0</v>
      </c>
      <c r="B6" s="124"/>
      <c r="C6" s="124"/>
      <c r="E6" s="3" t="s">
        <v>121</v>
      </c>
      <c r="F6" s="4"/>
      <c r="G6" s="4"/>
      <c r="H6" s="4"/>
      <c r="I6" s="4"/>
      <c r="J6" s="2"/>
      <c r="K6" s="2"/>
      <c r="L6" s="2"/>
      <c r="M6" s="116"/>
    </row>
    <row r="7" spans="1:22" ht="18.75" x14ac:dyDescent="0.3">
      <c r="A7" s="5" t="s">
        <v>1</v>
      </c>
      <c r="B7" s="6"/>
      <c r="E7" s="3" t="s">
        <v>122</v>
      </c>
      <c r="F7" s="2"/>
      <c r="G7" s="2"/>
      <c r="H7" s="2"/>
      <c r="I7" s="2"/>
      <c r="J7" s="2"/>
      <c r="K7" s="2"/>
      <c r="L7" s="2"/>
      <c r="M7" s="116"/>
    </row>
    <row r="8" spans="1:22" ht="18.75" x14ac:dyDescent="0.3">
      <c r="A8" s="5" t="s">
        <v>2</v>
      </c>
      <c r="D8" s="2"/>
      <c r="E8" s="5" t="s">
        <v>3</v>
      </c>
      <c r="F8" s="2"/>
      <c r="G8" s="2"/>
      <c r="H8" s="2"/>
      <c r="I8" s="2"/>
      <c r="J8" s="2"/>
      <c r="K8" s="2"/>
      <c r="L8" s="2"/>
      <c r="M8" s="116"/>
    </row>
    <row r="10" spans="1:22" ht="15.75" x14ac:dyDescent="0.25">
      <c r="P10" s="7"/>
    </row>
    <row r="11" spans="1:22" ht="31.5" customHeight="1" x14ac:dyDescent="0.25">
      <c r="A11" s="121" t="s">
        <v>4</v>
      </c>
      <c r="B11" s="120" t="s">
        <v>5</v>
      </c>
      <c r="C11" s="120"/>
      <c r="D11" s="120"/>
      <c r="E11" s="120"/>
      <c r="F11" s="120"/>
      <c r="G11" s="120"/>
      <c r="H11" s="120"/>
      <c r="I11" s="120"/>
      <c r="J11" s="120" t="s">
        <v>6</v>
      </c>
      <c r="K11" s="120" t="s">
        <v>124</v>
      </c>
      <c r="L11" s="120" t="s">
        <v>261</v>
      </c>
      <c r="M11" s="125" t="s">
        <v>262</v>
      </c>
      <c r="N11" s="120" t="s">
        <v>263</v>
      </c>
      <c r="O11" s="121" t="s">
        <v>210</v>
      </c>
      <c r="P11" s="120" t="s">
        <v>211</v>
      </c>
    </row>
    <row r="12" spans="1:22" ht="93" customHeight="1" x14ac:dyDescent="0.25">
      <c r="A12" s="122"/>
      <c r="B12" s="120" t="s">
        <v>209</v>
      </c>
      <c r="C12" s="120" t="s">
        <v>7</v>
      </c>
      <c r="D12" s="120"/>
      <c r="E12" s="120"/>
      <c r="F12" s="120"/>
      <c r="G12" s="120"/>
      <c r="H12" s="120" t="s">
        <v>8</v>
      </c>
      <c r="I12" s="120"/>
      <c r="J12" s="120"/>
      <c r="K12" s="120"/>
      <c r="L12" s="120"/>
      <c r="M12" s="125"/>
      <c r="N12" s="120"/>
      <c r="O12" s="122"/>
      <c r="P12" s="120"/>
    </row>
    <row r="13" spans="1:22" ht="85.5" customHeight="1" x14ac:dyDescent="0.25">
      <c r="A13" s="123"/>
      <c r="B13" s="120"/>
      <c r="C13" s="8" t="s">
        <v>9</v>
      </c>
      <c r="D13" s="8" t="s">
        <v>10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120"/>
      <c r="K13" s="120"/>
      <c r="L13" s="120"/>
      <c r="M13" s="125"/>
      <c r="N13" s="120"/>
      <c r="O13" s="123"/>
      <c r="P13" s="120"/>
    </row>
    <row r="14" spans="1:22" ht="47.25" x14ac:dyDescent="0.25">
      <c r="A14" s="16" t="s">
        <v>16</v>
      </c>
      <c r="B14" s="13"/>
      <c r="C14" s="14">
        <v>1</v>
      </c>
      <c r="D14" s="15" t="s">
        <v>17</v>
      </c>
      <c r="E14" s="15" t="s">
        <v>17</v>
      </c>
      <c r="F14" s="15" t="s">
        <v>18</v>
      </c>
      <c r="G14" s="15" t="s">
        <v>17</v>
      </c>
      <c r="H14" s="15" t="s">
        <v>19</v>
      </c>
      <c r="I14" s="15" t="s">
        <v>18</v>
      </c>
      <c r="J14" s="16"/>
      <c r="K14" s="16"/>
      <c r="L14" s="126">
        <f>SUM(L15,L37,L43,L71,L80,L104,L111,L120,L127,L163)</f>
        <v>469903.30000000005</v>
      </c>
      <c r="M14" s="126">
        <f>SUM(M15,M37,M43,M71,M80,M104,M111,M120,M127,M163)</f>
        <v>238509.00000000006</v>
      </c>
      <c r="N14" s="126">
        <f>SUM(N15,N37,N43,N71,N80,N104,N111,N120,N127,N163)</f>
        <v>488488.50000000006</v>
      </c>
      <c r="O14" s="126">
        <f>SUM(O15,O37,O43,O71,O80,O104,O111,O120,O127,O163)</f>
        <v>461434.60000000003</v>
      </c>
      <c r="P14" s="126">
        <f>SUM(P15,P37,P43,P71,P80,P104,P111,P120,P127,P163)</f>
        <v>478365.60000000003</v>
      </c>
    </row>
    <row r="15" spans="1:22" ht="120.75" customHeight="1" x14ac:dyDescent="0.25">
      <c r="A15" s="20" t="s">
        <v>20</v>
      </c>
      <c r="B15" s="14">
        <v>182</v>
      </c>
      <c r="C15" s="14">
        <v>1</v>
      </c>
      <c r="D15" s="15" t="s">
        <v>21</v>
      </c>
      <c r="E15" s="15" t="s">
        <v>17</v>
      </c>
      <c r="F15" s="15" t="s">
        <v>18</v>
      </c>
      <c r="G15" s="15" t="s">
        <v>17</v>
      </c>
      <c r="H15" s="15" t="s">
        <v>19</v>
      </c>
      <c r="I15" s="15" t="s">
        <v>18</v>
      </c>
      <c r="J15" s="20" t="s">
        <v>20</v>
      </c>
      <c r="K15" s="109" t="s">
        <v>125</v>
      </c>
      <c r="L15" s="84">
        <f t="shared" ref="L15:P15" si="0">L16+L21</f>
        <v>313910</v>
      </c>
      <c r="M15" s="84">
        <f t="shared" si="0"/>
        <v>133018.30000000005</v>
      </c>
      <c r="N15" s="87">
        <f t="shared" si="0"/>
        <v>315691.59999999998</v>
      </c>
      <c r="O15" s="87">
        <f t="shared" si="0"/>
        <v>321430</v>
      </c>
      <c r="P15" s="87">
        <f t="shared" si="0"/>
        <v>330920</v>
      </c>
    </row>
    <row r="16" spans="1:22" s="9" customFormat="1" ht="110.25" x14ac:dyDescent="0.25">
      <c r="A16" s="20" t="s">
        <v>22</v>
      </c>
      <c r="B16" s="14">
        <v>182</v>
      </c>
      <c r="C16" s="14">
        <v>1</v>
      </c>
      <c r="D16" s="15" t="s">
        <v>21</v>
      </c>
      <c r="E16" s="15" t="s">
        <v>21</v>
      </c>
      <c r="F16" s="15" t="s">
        <v>18</v>
      </c>
      <c r="G16" s="15" t="s">
        <v>17</v>
      </c>
      <c r="H16" s="15" t="s">
        <v>19</v>
      </c>
      <c r="I16" s="15" t="s">
        <v>23</v>
      </c>
      <c r="J16" s="109" t="s">
        <v>22</v>
      </c>
      <c r="K16" s="109" t="s">
        <v>125</v>
      </c>
      <c r="L16" s="46">
        <f>SUM(L17)</f>
        <v>3910</v>
      </c>
      <c r="M16" s="46">
        <f>SUM(M17)</f>
        <v>1750.2</v>
      </c>
      <c r="N16" s="46">
        <f t="shared" ref="N16:P16" si="1">SUM(N17)</f>
        <v>3885.3</v>
      </c>
      <c r="O16" s="46">
        <f t="shared" si="1"/>
        <v>4260</v>
      </c>
      <c r="P16" s="46">
        <f t="shared" si="1"/>
        <v>4670</v>
      </c>
      <c r="Q16"/>
      <c r="R16"/>
      <c r="S16"/>
      <c r="T16"/>
      <c r="U16"/>
      <c r="V16"/>
    </row>
    <row r="17" spans="1:22" ht="131.25" customHeight="1" x14ac:dyDescent="0.25">
      <c r="A17" s="20" t="s">
        <v>22</v>
      </c>
      <c r="B17" s="14">
        <v>182</v>
      </c>
      <c r="C17" s="14">
        <v>1</v>
      </c>
      <c r="D17" s="15" t="s">
        <v>21</v>
      </c>
      <c r="E17" s="15" t="s">
        <v>21</v>
      </c>
      <c r="F17" s="15" t="s">
        <v>24</v>
      </c>
      <c r="G17" s="15" t="s">
        <v>17</v>
      </c>
      <c r="H17" s="15" t="s">
        <v>19</v>
      </c>
      <c r="I17" s="15" t="s">
        <v>23</v>
      </c>
      <c r="J17" s="109" t="s">
        <v>25</v>
      </c>
      <c r="K17" s="109" t="s">
        <v>125</v>
      </c>
      <c r="L17" s="46">
        <f>SUM(L18:L20)</f>
        <v>3910</v>
      </c>
      <c r="M17" s="46">
        <f>SUM(M18:M20)</f>
        <v>1750.2</v>
      </c>
      <c r="N17" s="46">
        <f t="shared" ref="N17:P17" si="2">SUM(N18:N20)</f>
        <v>3885.3</v>
      </c>
      <c r="O17" s="46">
        <f t="shared" si="2"/>
        <v>4260</v>
      </c>
      <c r="P17" s="46">
        <f t="shared" si="2"/>
        <v>4670</v>
      </c>
    </row>
    <row r="18" spans="1:22" ht="131.25" customHeight="1" x14ac:dyDescent="0.25">
      <c r="A18" s="16" t="s">
        <v>22</v>
      </c>
      <c r="B18" s="18">
        <v>182</v>
      </c>
      <c r="C18" s="18">
        <v>1</v>
      </c>
      <c r="D18" s="19" t="s">
        <v>21</v>
      </c>
      <c r="E18" s="19" t="s">
        <v>21</v>
      </c>
      <c r="F18" s="19" t="s">
        <v>26</v>
      </c>
      <c r="G18" s="19" t="s">
        <v>27</v>
      </c>
      <c r="H18" s="19" t="s">
        <v>242</v>
      </c>
      <c r="I18" s="19" t="s">
        <v>23</v>
      </c>
      <c r="J18" s="17" t="s">
        <v>25</v>
      </c>
      <c r="K18" s="17" t="s">
        <v>125</v>
      </c>
      <c r="L18" s="57">
        <v>3853</v>
      </c>
      <c r="M18" s="57">
        <v>1784.8</v>
      </c>
      <c r="N18" s="86">
        <v>3853</v>
      </c>
      <c r="O18" s="86">
        <v>4260</v>
      </c>
      <c r="P18" s="86">
        <v>4670</v>
      </c>
    </row>
    <row r="19" spans="1:22" ht="131.25" customHeight="1" x14ac:dyDescent="0.25">
      <c r="A19" s="16" t="s">
        <v>22</v>
      </c>
      <c r="B19" s="18">
        <v>182</v>
      </c>
      <c r="C19" s="18">
        <v>1</v>
      </c>
      <c r="D19" s="19" t="s">
        <v>21</v>
      </c>
      <c r="E19" s="19" t="s">
        <v>21</v>
      </c>
      <c r="F19" s="19" t="s">
        <v>26</v>
      </c>
      <c r="G19" s="19" t="s">
        <v>27</v>
      </c>
      <c r="H19" s="19" t="s">
        <v>243</v>
      </c>
      <c r="I19" s="19" t="s">
        <v>23</v>
      </c>
      <c r="J19" s="17" t="s">
        <v>25</v>
      </c>
      <c r="K19" s="17" t="s">
        <v>125</v>
      </c>
      <c r="L19" s="57">
        <v>27</v>
      </c>
      <c r="M19" s="57">
        <v>-9.8000000000000007</v>
      </c>
      <c r="N19" s="86">
        <v>32.299999999999997</v>
      </c>
      <c r="O19" s="86">
        <v>0</v>
      </c>
      <c r="P19" s="86">
        <v>0</v>
      </c>
    </row>
    <row r="20" spans="1:22" ht="135.75" customHeight="1" x14ac:dyDescent="0.25">
      <c r="A20" s="16" t="s">
        <v>22</v>
      </c>
      <c r="B20" s="18">
        <v>182</v>
      </c>
      <c r="C20" s="18">
        <v>1</v>
      </c>
      <c r="D20" s="19" t="s">
        <v>21</v>
      </c>
      <c r="E20" s="19" t="s">
        <v>21</v>
      </c>
      <c r="F20" s="19" t="s">
        <v>26</v>
      </c>
      <c r="G20" s="19" t="s">
        <v>27</v>
      </c>
      <c r="H20" s="19" t="s">
        <v>244</v>
      </c>
      <c r="I20" s="19" t="s">
        <v>23</v>
      </c>
      <c r="J20" s="66" t="s">
        <v>157</v>
      </c>
      <c r="K20" s="17" t="s">
        <v>125</v>
      </c>
      <c r="L20" s="57">
        <v>30</v>
      </c>
      <c r="M20" s="57">
        <v>-24.8</v>
      </c>
      <c r="N20" s="86">
        <v>0</v>
      </c>
      <c r="O20" s="86">
        <v>0</v>
      </c>
      <c r="P20" s="86">
        <v>0</v>
      </c>
    </row>
    <row r="21" spans="1:22" s="9" customFormat="1" ht="110.25" x14ac:dyDescent="0.25">
      <c r="A21" s="16" t="s">
        <v>29</v>
      </c>
      <c r="B21" s="14">
        <v>182</v>
      </c>
      <c r="C21" s="14">
        <v>1</v>
      </c>
      <c r="D21" s="15" t="s">
        <v>21</v>
      </c>
      <c r="E21" s="15" t="s">
        <v>27</v>
      </c>
      <c r="F21" s="15" t="s">
        <v>18</v>
      </c>
      <c r="G21" s="15" t="s">
        <v>21</v>
      </c>
      <c r="H21" s="15" t="s">
        <v>19</v>
      </c>
      <c r="I21" s="15" t="s">
        <v>23</v>
      </c>
      <c r="J21" s="20" t="s">
        <v>29</v>
      </c>
      <c r="K21" s="17" t="s">
        <v>125</v>
      </c>
      <c r="L21" s="46">
        <f>SUM(L22,L27,L32,L36)</f>
        <v>310000</v>
      </c>
      <c r="M21" s="46">
        <f>SUM(M22,M27,M32,M36)</f>
        <v>131268.10000000003</v>
      </c>
      <c r="N21" s="46">
        <f t="shared" ref="N21:P21" si="3">SUM(N22,N27,N32,N36)</f>
        <v>311806.3</v>
      </c>
      <c r="O21" s="46">
        <f t="shared" si="3"/>
        <v>317170</v>
      </c>
      <c r="P21" s="46">
        <f t="shared" si="3"/>
        <v>326250</v>
      </c>
      <c r="Q21"/>
      <c r="R21"/>
      <c r="S21"/>
      <c r="T21"/>
      <c r="U21"/>
      <c r="V21"/>
    </row>
    <row r="22" spans="1:22" ht="183" customHeight="1" x14ac:dyDescent="0.25">
      <c r="A22" s="20" t="s">
        <v>29</v>
      </c>
      <c r="B22" s="14">
        <v>182</v>
      </c>
      <c r="C22" s="14">
        <v>1</v>
      </c>
      <c r="D22" s="15" t="s">
        <v>21</v>
      </c>
      <c r="E22" s="15" t="s">
        <v>27</v>
      </c>
      <c r="F22" s="15" t="s">
        <v>24</v>
      </c>
      <c r="G22" s="15" t="s">
        <v>21</v>
      </c>
      <c r="H22" s="15" t="s">
        <v>19</v>
      </c>
      <c r="I22" s="15" t="s">
        <v>23</v>
      </c>
      <c r="J22" s="20" t="s">
        <v>30</v>
      </c>
      <c r="K22" s="109" t="s">
        <v>125</v>
      </c>
      <c r="L22" s="46">
        <f>SUM(L23:L26)</f>
        <v>304966.7</v>
      </c>
      <c r="M22" s="46">
        <f>SUM(M23:M26)</f>
        <v>130001.90000000001</v>
      </c>
      <c r="N22" s="46">
        <f t="shared" ref="N22:P22" si="4">SUM(N23:N26)</f>
        <v>306785.40000000002</v>
      </c>
      <c r="O22" s="46">
        <f t="shared" si="4"/>
        <v>312818</v>
      </c>
      <c r="P22" s="46">
        <f t="shared" si="4"/>
        <v>321767.59999999998</v>
      </c>
      <c r="Q22" s="92"/>
      <c r="R22" s="94"/>
    </row>
    <row r="23" spans="1:22" ht="183" customHeight="1" x14ac:dyDescent="0.25">
      <c r="A23" s="16" t="s">
        <v>29</v>
      </c>
      <c r="B23" s="18">
        <v>182</v>
      </c>
      <c r="C23" s="18">
        <v>1</v>
      </c>
      <c r="D23" s="19" t="s">
        <v>21</v>
      </c>
      <c r="E23" s="19" t="s">
        <v>27</v>
      </c>
      <c r="F23" s="19" t="s">
        <v>24</v>
      </c>
      <c r="G23" s="19" t="s">
        <v>21</v>
      </c>
      <c r="H23" s="19" t="s">
        <v>242</v>
      </c>
      <c r="I23" s="19" t="s">
        <v>23</v>
      </c>
      <c r="J23" s="16" t="s">
        <v>30</v>
      </c>
      <c r="K23" s="17" t="s">
        <v>125</v>
      </c>
      <c r="L23" s="57">
        <v>303219.3</v>
      </c>
      <c r="M23" s="57">
        <v>129544.2</v>
      </c>
      <c r="N23" s="86">
        <v>305040</v>
      </c>
      <c r="O23" s="86">
        <v>307018</v>
      </c>
      <c r="P23" s="86">
        <v>315967.59999999998</v>
      </c>
      <c r="Q23" s="92"/>
      <c r="R23" s="94"/>
    </row>
    <row r="24" spans="1:22" ht="183" customHeight="1" x14ac:dyDescent="0.25">
      <c r="A24" s="16" t="s">
        <v>29</v>
      </c>
      <c r="B24" s="18">
        <v>182</v>
      </c>
      <c r="C24" s="18">
        <v>1</v>
      </c>
      <c r="D24" s="19" t="s">
        <v>21</v>
      </c>
      <c r="E24" s="19" t="s">
        <v>27</v>
      </c>
      <c r="F24" s="19" t="s">
        <v>24</v>
      </c>
      <c r="G24" s="19" t="s">
        <v>21</v>
      </c>
      <c r="H24" s="19" t="s">
        <v>243</v>
      </c>
      <c r="I24" s="19" t="s">
        <v>23</v>
      </c>
      <c r="J24" s="16" t="s">
        <v>30</v>
      </c>
      <c r="K24" s="17" t="s">
        <v>125</v>
      </c>
      <c r="L24" s="57">
        <v>507.9</v>
      </c>
      <c r="M24" s="57">
        <v>132.30000000000001</v>
      </c>
      <c r="N24" s="86">
        <v>507.9</v>
      </c>
      <c r="O24" s="86">
        <v>1200</v>
      </c>
      <c r="P24" s="86">
        <v>1200</v>
      </c>
      <c r="Q24" s="92"/>
      <c r="R24" s="94"/>
    </row>
    <row r="25" spans="1:22" ht="183" customHeight="1" x14ac:dyDescent="0.25">
      <c r="A25" s="16" t="s">
        <v>29</v>
      </c>
      <c r="B25" s="18">
        <v>182</v>
      </c>
      <c r="C25" s="18">
        <v>1</v>
      </c>
      <c r="D25" s="19" t="s">
        <v>21</v>
      </c>
      <c r="E25" s="19" t="s">
        <v>27</v>
      </c>
      <c r="F25" s="19" t="s">
        <v>24</v>
      </c>
      <c r="G25" s="19" t="s">
        <v>21</v>
      </c>
      <c r="H25" s="19" t="s">
        <v>244</v>
      </c>
      <c r="I25" s="19" t="s">
        <v>23</v>
      </c>
      <c r="J25" s="16" t="s">
        <v>30</v>
      </c>
      <c r="K25" s="17" t="s">
        <v>125</v>
      </c>
      <c r="L25" s="57">
        <v>1237.5</v>
      </c>
      <c r="M25" s="57">
        <v>328.3</v>
      </c>
      <c r="N25" s="86">
        <v>1237.5</v>
      </c>
      <c r="O25" s="86">
        <v>4430</v>
      </c>
      <c r="P25" s="86">
        <v>4430</v>
      </c>
      <c r="Q25" s="92"/>
      <c r="R25" s="94"/>
    </row>
    <row r="26" spans="1:22" ht="183" customHeight="1" x14ac:dyDescent="0.25">
      <c r="A26" s="16" t="s">
        <v>29</v>
      </c>
      <c r="B26" s="18">
        <v>182</v>
      </c>
      <c r="C26" s="18">
        <v>1</v>
      </c>
      <c r="D26" s="19" t="s">
        <v>21</v>
      </c>
      <c r="E26" s="19" t="s">
        <v>27</v>
      </c>
      <c r="F26" s="19" t="s">
        <v>24</v>
      </c>
      <c r="G26" s="19" t="s">
        <v>21</v>
      </c>
      <c r="H26" s="19" t="s">
        <v>257</v>
      </c>
      <c r="I26" s="19" t="s">
        <v>23</v>
      </c>
      <c r="J26" s="16" t="s">
        <v>30</v>
      </c>
      <c r="K26" s="17" t="s">
        <v>125</v>
      </c>
      <c r="L26" s="57">
        <v>2</v>
      </c>
      <c r="M26" s="57">
        <v>-2.9</v>
      </c>
      <c r="N26" s="86">
        <v>0</v>
      </c>
      <c r="O26" s="86">
        <v>170</v>
      </c>
      <c r="P26" s="86">
        <v>170</v>
      </c>
      <c r="Q26" s="92"/>
      <c r="R26" s="94"/>
    </row>
    <row r="27" spans="1:22" ht="159" customHeight="1" x14ac:dyDescent="0.25">
      <c r="A27" s="20" t="s">
        <v>29</v>
      </c>
      <c r="B27" s="14">
        <v>182</v>
      </c>
      <c r="C27" s="14">
        <v>1</v>
      </c>
      <c r="D27" s="15" t="s">
        <v>21</v>
      </c>
      <c r="E27" s="15" t="s">
        <v>27</v>
      </c>
      <c r="F27" s="15" t="s">
        <v>28</v>
      </c>
      <c r="G27" s="15" t="s">
        <v>21</v>
      </c>
      <c r="H27" s="15" t="s">
        <v>19</v>
      </c>
      <c r="I27" s="15" t="s">
        <v>23</v>
      </c>
      <c r="J27" s="110" t="s">
        <v>198</v>
      </c>
      <c r="K27" s="109" t="s">
        <v>125</v>
      </c>
      <c r="L27" s="46">
        <f>SUM(L28:L31)</f>
        <v>2083.4</v>
      </c>
      <c r="M27" s="46">
        <f t="shared" ref="M27:O27" si="5">SUM(M28:M31)</f>
        <v>260.09999999999997</v>
      </c>
      <c r="N27" s="46">
        <f t="shared" si="5"/>
        <v>2071</v>
      </c>
      <c r="O27" s="46">
        <f t="shared" si="5"/>
        <v>2046</v>
      </c>
      <c r="P27" s="46">
        <f>SUM(P28:P31)</f>
        <v>2107.4</v>
      </c>
      <c r="Q27" s="92"/>
      <c r="R27" s="94"/>
    </row>
    <row r="28" spans="1:22" ht="159" customHeight="1" x14ac:dyDescent="0.25">
      <c r="A28" s="16" t="s">
        <v>29</v>
      </c>
      <c r="B28" s="18">
        <v>182</v>
      </c>
      <c r="C28" s="18">
        <v>1</v>
      </c>
      <c r="D28" s="19" t="s">
        <v>21</v>
      </c>
      <c r="E28" s="19" t="s">
        <v>27</v>
      </c>
      <c r="F28" s="19" t="s">
        <v>28</v>
      </c>
      <c r="G28" s="19" t="s">
        <v>21</v>
      </c>
      <c r="H28" s="19" t="s">
        <v>242</v>
      </c>
      <c r="I28" s="19" t="s">
        <v>23</v>
      </c>
      <c r="J28" s="67" t="s">
        <v>198</v>
      </c>
      <c r="K28" s="17" t="s">
        <v>125</v>
      </c>
      <c r="L28" s="57">
        <v>2030</v>
      </c>
      <c r="M28" s="57">
        <v>260.89999999999998</v>
      </c>
      <c r="N28" s="86">
        <v>2030</v>
      </c>
      <c r="O28" s="86">
        <v>1986</v>
      </c>
      <c r="P28" s="86">
        <v>2037.4</v>
      </c>
      <c r="Q28" s="92"/>
      <c r="R28" s="94"/>
    </row>
    <row r="29" spans="1:22" ht="159" customHeight="1" x14ac:dyDescent="0.25">
      <c r="A29" s="16" t="s">
        <v>29</v>
      </c>
      <c r="B29" s="18">
        <v>182</v>
      </c>
      <c r="C29" s="18">
        <v>1</v>
      </c>
      <c r="D29" s="19" t="s">
        <v>21</v>
      </c>
      <c r="E29" s="19" t="s">
        <v>27</v>
      </c>
      <c r="F29" s="19" t="s">
        <v>28</v>
      </c>
      <c r="G29" s="19" t="s">
        <v>21</v>
      </c>
      <c r="H29" s="19" t="s">
        <v>243</v>
      </c>
      <c r="I29" s="19" t="s">
        <v>23</v>
      </c>
      <c r="J29" s="67" t="s">
        <v>198</v>
      </c>
      <c r="K29" s="17" t="s">
        <v>125</v>
      </c>
      <c r="L29" s="57">
        <v>40</v>
      </c>
      <c r="M29" s="57">
        <v>-1.6</v>
      </c>
      <c r="N29" s="86">
        <v>40</v>
      </c>
      <c r="O29" s="86">
        <v>50</v>
      </c>
      <c r="P29" s="86">
        <v>60</v>
      </c>
      <c r="Q29" s="92"/>
      <c r="R29" s="94"/>
    </row>
    <row r="30" spans="1:22" ht="159" customHeight="1" x14ac:dyDescent="0.25">
      <c r="A30" s="16" t="s">
        <v>29</v>
      </c>
      <c r="B30" s="18">
        <v>182</v>
      </c>
      <c r="C30" s="18">
        <v>1</v>
      </c>
      <c r="D30" s="19" t="s">
        <v>21</v>
      </c>
      <c r="E30" s="19" t="s">
        <v>27</v>
      </c>
      <c r="F30" s="19" t="s">
        <v>28</v>
      </c>
      <c r="G30" s="19" t="s">
        <v>21</v>
      </c>
      <c r="H30" s="19" t="s">
        <v>244</v>
      </c>
      <c r="I30" s="19" t="s">
        <v>23</v>
      </c>
      <c r="J30" s="67" t="s">
        <v>198</v>
      </c>
      <c r="K30" s="17" t="s">
        <v>125</v>
      </c>
      <c r="L30" s="57">
        <v>12.4</v>
      </c>
      <c r="M30" s="57">
        <v>0.8</v>
      </c>
      <c r="N30" s="86">
        <v>1</v>
      </c>
      <c r="O30" s="86">
        <v>10</v>
      </c>
      <c r="P30" s="86">
        <v>10</v>
      </c>
      <c r="Q30" s="92"/>
      <c r="R30" s="94"/>
    </row>
    <row r="31" spans="1:22" ht="159" customHeight="1" x14ac:dyDescent="0.25">
      <c r="A31" s="16" t="s">
        <v>29</v>
      </c>
      <c r="B31" s="18">
        <v>182</v>
      </c>
      <c r="C31" s="18">
        <v>1</v>
      </c>
      <c r="D31" s="19" t="s">
        <v>21</v>
      </c>
      <c r="E31" s="19" t="s">
        <v>27</v>
      </c>
      <c r="F31" s="19" t="s">
        <v>28</v>
      </c>
      <c r="G31" s="19" t="s">
        <v>21</v>
      </c>
      <c r="H31" s="19" t="s">
        <v>257</v>
      </c>
      <c r="I31" s="19" t="s">
        <v>23</v>
      </c>
      <c r="J31" s="67" t="s">
        <v>198</v>
      </c>
      <c r="K31" s="17" t="s">
        <v>125</v>
      </c>
      <c r="L31" s="57">
        <v>1</v>
      </c>
      <c r="M31" s="57">
        <v>0</v>
      </c>
      <c r="N31" s="86">
        <v>0</v>
      </c>
      <c r="O31" s="86"/>
      <c r="P31" s="86"/>
      <c r="Q31" s="92"/>
      <c r="R31" s="94"/>
    </row>
    <row r="32" spans="1:22" ht="121.5" customHeight="1" x14ac:dyDescent="0.25">
      <c r="A32" s="20" t="s">
        <v>29</v>
      </c>
      <c r="B32" s="14">
        <v>182</v>
      </c>
      <c r="C32" s="14">
        <v>1</v>
      </c>
      <c r="D32" s="15" t="s">
        <v>21</v>
      </c>
      <c r="E32" s="15" t="s">
        <v>27</v>
      </c>
      <c r="F32" s="15" t="s">
        <v>31</v>
      </c>
      <c r="G32" s="15" t="s">
        <v>21</v>
      </c>
      <c r="H32" s="15" t="s">
        <v>19</v>
      </c>
      <c r="I32" s="15" t="s">
        <v>23</v>
      </c>
      <c r="J32" s="110" t="s">
        <v>197</v>
      </c>
      <c r="K32" s="109" t="s">
        <v>125</v>
      </c>
      <c r="L32" s="46">
        <f>SUM(L33:L35)</f>
        <v>2463.3000000000002</v>
      </c>
      <c r="M32" s="46">
        <f t="shared" ref="M32:P32" si="6">SUM(M33:M35)</f>
        <v>735.6</v>
      </c>
      <c r="N32" s="46">
        <f t="shared" si="6"/>
        <v>2463.3000000000002</v>
      </c>
      <c r="O32" s="46">
        <f t="shared" si="6"/>
        <v>2000</v>
      </c>
      <c r="P32" s="46">
        <f t="shared" si="6"/>
        <v>2060</v>
      </c>
      <c r="Q32" s="92"/>
      <c r="R32" s="94"/>
    </row>
    <row r="33" spans="1:18" ht="121.5" customHeight="1" x14ac:dyDescent="0.25">
      <c r="A33" s="16" t="s">
        <v>29</v>
      </c>
      <c r="B33" s="18">
        <v>182</v>
      </c>
      <c r="C33" s="18">
        <v>1</v>
      </c>
      <c r="D33" s="19" t="s">
        <v>21</v>
      </c>
      <c r="E33" s="19" t="s">
        <v>27</v>
      </c>
      <c r="F33" s="19" t="s">
        <v>31</v>
      </c>
      <c r="G33" s="19" t="s">
        <v>21</v>
      </c>
      <c r="H33" s="19" t="s">
        <v>242</v>
      </c>
      <c r="I33" s="19" t="s">
        <v>23</v>
      </c>
      <c r="J33" s="67" t="s">
        <v>197</v>
      </c>
      <c r="K33" s="17" t="s">
        <v>125</v>
      </c>
      <c r="L33" s="57">
        <v>2412.8000000000002</v>
      </c>
      <c r="M33" s="57">
        <v>714.4</v>
      </c>
      <c r="N33" s="86">
        <v>2412.8000000000002</v>
      </c>
      <c r="O33" s="86">
        <v>1953</v>
      </c>
      <c r="P33" s="86">
        <v>2013</v>
      </c>
      <c r="Q33" s="92"/>
      <c r="R33" s="94"/>
    </row>
    <row r="34" spans="1:18" ht="121.5" customHeight="1" x14ac:dyDescent="0.25">
      <c r="A34" s="16" t="s">
        <v>29</v>
      </c>
      <c r="B34" s="18">
        <v>182</v>
      </c>
      <c r="C34" s="18">
        <v>1</v>
      </c>
      <c r="D34" s="19" t="s">
        <v>21</v>
      </c>
      <c r="E34" s="19" t="s">
        <v>27</v>
      </c>
      <c r="F34" s="19" t="s">
        <v>31</v>
      </c>
      <c r="G34" s="19" t="s">
        <v>21</v>
      </c>
      <c r="H34" s="19" t="s">
        <v>243</v>
      </c>
      <c r="I34" s="19" t="s">
        <v>23</v>
      </c>
      <c r="J34" s="67" t="s">
        <v>197</v>
      </c>
      <c r="K34" s="17" t="s">
        <v>125</v>
      </c>
      <c r="L34" s="57">
        <v>29.5</v>
      </c>
      <c r="M34" s="57">
        <v>6.5</v>
      </c>
      <c r="N34" s="86">
        <v>29.5</v>
      </c>
      <c r="O34" s="86">
        <v>22</v>
      </c>
      <c r="P34" s="86">
        <v>22</v>
      </c>
      <c r="Q34" s="92"/>
      <c r="R34" s="94"/>
    </row>
    <row r="35" spans="1:18" ht="121.5" customHeight="1" x14ac:dyDescent="0.25">
      <c r="A35" s="16" t="s">
        <v>29</v>
      </c>
      <c r="B35" s="18">
        <v>182</v>
      </c>
      <c r="C35" s="18">
        <v>1</v>
      </c>
      <c r="D35" s="19" t="s">
        <v>21</v>
      </c>
      <c r="E35" s="19" t="s">
        <v>27</v>
      </c>
      <c r="F35" s="19" t="s">
        <v>31</v>
      </c>
      <c r="G35" s="19" t="s">
        <v>21</v>
      </c>
      <c r="H35" s="19" t="s">
        <v>244</v>
      </c>
      <c r="I35" s="19" t="s">
        <v>23</v>
      </c>
      <c r="J35" s="67" t="s">
        <v>197</v>
      </c>
      <c r="K35" s="17" t="s">
        <v>125</v>
      </c>
      <c r="L35" s="57">
        <v>21</v>
      </c>
      <c r="M35" s="57">
        <v>14.7</v>
      </c>
      <c r="N35" s="86">
        <v>21</v>
      </c>
      <c r="O35" s="86">
        <v>25</v>
      </c>
      <c r="P35" s="86">
        <v>25</v>
      </c>
      <c r="Q35" s="92"/>
      <c r="R35" s="94"/>
    </row>
    <row r="36" spans="1:18" ht="240.75" customHeight="1" x14ac:dyDescent="0.25">
      <c r="A36" s="16" t="s">
        <v>29</v>
      </c>
      <c r="B36" s="18">
        <v>182</v>
      </c>
      <c r="C36" s="18">
        <v>1</v>
      </c>
      <c r="D36" s="19" t="s">
        <v>21</v>
      </c>
      <c r="E36" s="19" t="s">
        <v>27</v>
      </c>
      <c r="F36" s="19" t="s">
        <v>32</v>
      </c>
      <c r="G36" s="19" t="s">
        <v>21</v>
      </c>
      <c r="H36" s="19" t="s">
        <v>242</v>
      </c>
      <c r="I36" s="19" t="s">
        <v>23</v>
      </c>
      <c r="J36" s="75" t="s">
        <v>196</v>
      </c>
      <c r="K36" s="101" t="s">
        <v>125</v>
      </c>
      <c r="L36" s="57">
        <v>486.6</v>
      </c>
      <c r="M36" s="57">
        <v>270.5</v>
      </c>
      <c r="N36" s="86">
        <v>486.6</v>
      </c>
      <c r="O36" s="86">
        <v>306</v>
      </c>
      <c r="P36" s="86">
        <v>315</v>
      </c>
      <c r="Q36" s="92"/>
    </row>
    <row r="37" spans="1:18" ht="102" customHeight="1" x14ac:dyDescent="0.25">
      <c r="A37" s="16" t="s">
        <v>33</v>
      </c>
      <c r="B37" s="18">
        <v>100</v>
      </c>
      <c r="C37" s="14">
        <v>1</v>
      </c>
      <c r="D37" s="15" t="s">
        <v>34</v>
      </c>
      <c r="E37" s="15" t="s">
        <v>17</v>
      </c>
      <c r="F37" s="15" t="s">
        <v>18</v>
      </c>
      <c r="G37" s="15" t="s">
        <v>17</v>
      </c>
      <c r="H37" s="15" t="s">
        <v>19</v>
      </c>
      <c r="I37" s="15" t="s">
        <v>18</v>
      </c>
      <c r="J37" s="99" t="s">
        <v>33</v>
      </c>
      <c r="K37" s="68"/>
      <c r="L37" s="46">
        <f>L38</f>
        <v>3449.7</v>
      </c>
      <c r="M37" s="46">
        <f t="shared" ref="M37:P37" si="7">M38</f>
        <v>1848.1999999999998</v>
      </c>
      <c r="N37" s="85">
        <f t="shared" si="7"/>
        <v>3449.7</v>
      </c>
      <c r="O37" s="85">
        <f t="shared" si="7"/>
        <v>3875.3</v>
      </c>
      <c r="P37" s="85">
        <f t="shared" si="7"/>
        <v>3866.2</v>
      </c>
    </row>
    <row r="38" spans="1:18" ht="94.5" x14ac:dyDescent="0.25">
      <c r="A38" s="16" t="s">
        <v>33</v>
      </c>
      <c r="B38" s="18">
        <v>100</v>
      </c>
      <c r="C38" s="14" t="s">
        <v>35</v>
      </c>
      <c r="D38" s="15" t="s">
        <v>34</v>
      </c>
      <c r="E38" s="15" t="s">
        <v>27</v>
      </c>
      <c r="F38" s="15" t="s">
        <v>18</v>
      </c>
      <c r="G38" s="15" t="s">
        <v>21</v>
      </c>
      <c r="H38" s="15" t="s">
        <v>19</v>
      </c>
      <c r="I38" s="15" t="s">
        <v>23</v>
      </c>
      <c r="J38" s="16" t="s">
        <v>36</v>
      </c>
      <c r="K38" s="68"/>
      <c r="L38" s="46">
        <f t="shared" ref="L38:P38" si="8">L39+L40+L41+L42</f>
        <v>3449.7</v>
      </c>
      <c r="M38" s="46">
        <f t="shared" si="8"/>
        <v>1848.1999999999998</v>
      </c>
      <c r="N38" s="85">
        <f t="shared" si="8"/>
        <v>3449.7</v>
      </c>
      <c r="O38" s="85">
        <f t="shared" si="8"/>
        <v>3875.3</v>
      </c>
      <c r="P38" s="85">
        <f t="shared" si="8"/>
        <v>3866.2</v>
      </c>
    </row>
    <row r="39" spans="1:18" ht="94.5" x14ac:dyDescent="0.25">
      <c r="A39" s="16" t="s">
        <v>33</v>
      </c>
      <c r="B39" s="11" t="s">
        <v>39</v>
      </c>
      <c r="C39" s="11" t="s">
        <v>35</v>
      </c>
      <c r="D39" s="11" t="s">
        <v>34</v>
      </c>
      <c r="E39" s="11" t="s">
        <v>27</v>
      </c>
      <c r="F39" s="11" t="s">
        <v>41</v>
      </c>
      <c r="G39" s="11" t="s">
        <v>21</v>
      </c>
      <c r="H39" s="11" t="s">
        <v>19</v>
      </c>
      <c r="I39" s="11" t="s">
        <v>23</v>
      </c>
      <c r="J39" s="67" t="s">
        <v>195</v>
      </c>
      <c r="K39" s="16" t="s">
        <v>42</v>
      </c>
      <c r="L39" s="57">
        <v>1084</v>
      </c>
      <c r="M39" s="57">
        <v>800.9</v>
      </c>
      <c r="N39" s="86">
        <v>1084</v>
      </c>
      <c r="O39" s="86">
        <v>1252.9000000000001</v>
      </c>
      <c r="P39" s="86">
        <v>1246.2</v>
      </c>
    </row>
    <row r="40" spans="1:18" ht="141.75" x14ac:dyDescent="0.25">
      <c r="A40" s="16" t="s">
        <v>33</v>
      </c>
      <c r="B40" s="11" t="s">
        <v>39</v>
      </c>
      <c r="C40" s="11" t="s">
        <v>35</v>
      </c>
      <c r="D40" s="11" t="s">
        <v>34</v>
      </c>
      <c r="E40" s="11" t="s">
        <v>27</v>
      </c>
      <c r="F40" s="11" t="s">
        <v>43</v>
      </c>
      <c r="G40" s="11" t="s">
        <v>21</v>
      </c>
      <c r="H40" s="11" t="s">
        <v>19</v>
      </c>
      <c r="I40" s="11" t="s">
        <v>23</v>
      </c>
      <c r="J40" s="67" t="s">
        <v>194</v>
      </c>
      <c r="K40" s="16" t="s">
        <v>42</v>
      </c>
      <c r="L40" s="57">
        <v>15.7</v>
      </c>
      <c r="M40" s="57">
        <v>6.1</v>
      </c>
      <c r="N40" s="86">
        <v>15.7</v>
      </c>
      <c r="O40" s="86">
        <v>22.4</v>
      </c>
      <c r="P40" s="86">
        <v>20</v>
      </c>
    </row>
    <row r="41" spans="1:18" ht="140.25" customHeight="1" x14ac:dyDescent="0.25">
      <c r="A41" s="16" t="s">
        <v>33</v>
      </c>
      <c r="B41" s="11" t="s">
        <v>39</v>
      </c>
      <c r="C41" s="11" t="s">
        <v>35</v>
      </c>
      <c r="D41" s="11" t="s">
        <v>34</v>
      </c>
      <c r="E41" s="11" t="s">
        <v>27</v>
      </c>
      <c r="F41" s="11" t="s">
        <v>44</v>
      </c>
      <c r="G41" s="11" t="s">
        <v>21</v>
      </c>
      <c r="H41" s="11" t="s">
        <v>19</v>
      </c>
      <c r="I41" s="11" t="s">
        <v>23</v>
      </c>
      <c r="J41" s="67" t="s">
        <v>193</v>
      </c>
      <c r="K41" s="16" t="s">
        <v>42</v>
      </c>
      <c r="L41" s="57">
        <v>2350</v>
      </c>
      <c r="M41" s="57">
        <v>1207.5999999999999</v>
      </c>
      <c r="N41" s="86">
        <v>2350</v>
      </c>
      <c r="O41" s="86">
        <v>2600</v>
      </c>
      <c r="P41" s="86">
        <v>2600</v>
      </c>
    </row>
    <row r="42" spans="1:18" ht="140.25" customHeight="1" x14ac:dyDescent="0.25">
      <c r="A42" s="16" t="s">
        <v>33</v>
      </c>
      <c r="B42" s="11" t="s">
        <v>39</v>
      </c>
      <c r="C42" s="11" t="s">
        <v>35</v>
      </c>
      <c r="D42" s="11" t="s">
        <v>34</v>
      </c>
      <c r="E42" s="11" t="s">
        <v>27</v>
      </c>
      <c r="F42" s="11" t="s">
        <v>45</v>
      </c>
      <c r="G42" s="11" t="s">
        <v>21</v>
      </c>
      <c r="H42" s="11" t="s">
        <v>19</v>
      </c>
      <c r="I42" s="11" t="s">
        <v>23</v>
      </c>
      <c r="J42" s="67" t="s">
        <v>192</v>
      </c>
      <c r="K42" s="16" t="s">
        <v>42</v>
      </c>
      <c r="L42" s="57">
        <v>0</v>
      </c>
      <c r="M42" s="57">
        <v>-166.4</v>
      </c>
      <c r="N42" s="86">
        <v>0</v>
      </c>
      <c r="O42" s="86">
        <v>0</v>
      </c>
      <c r="P42" s="86">
        <v>0</v>
      </c>
      <c r="Q42" s="90"/>
      <c r="R42" s="94"/>
    </row>
    <row r="43" spans="1:18" ht="110.25" x14ac:dyDescent="0.25">
      <c r="A43" s="16" t="s">
        <v>46</v>
      </c>
      <c r="B43" s="21" t="s">
        <v>37</v>
      </c>
      <c r="C43" s="21" t="s">
        <v>35</v>
      </c>
      <c r="D43" s="21" t="s">
        <v>47</v>
      </c>
      <c r="E43" s="21" t="s">
        <v>17</v>
      </c>
      <c r="F43" s="21" t="s">
        <v>18</v>
      </c>
      <c r="G43" s="21" t="s">
        <v>17</v>
      </c>
      <c r="H43" s="21" t="s">
        <v>19</v>
      </c>
      <c r="I43" s="21" t="s">
        <v>18</v>
      </c>
      <c r="J43" s="16" t="s">
        <v>46</v>
      </c>
      <c r="K43" s="17" t="s">
        <v>125</v>
      </c>
      <c r="L43" s="84">
        <f>SUM(L44,L56,L64,L69)</f>
        <v>60770</v>
      </c>
      <c r="M43" s="84">
        <f>SUM(M44,M56,M64,M69)</f>
        <v>38653</v>
      </c>
      <c r="N43" s="84">
        <f>SUM(N44,N56,N64,N69)</f>
        <v>62471</v>
      </c>
      <c r="O43" s="84">
        <f>SUM(O44,O56,O64,O69)</f>
        <v>64670</v>
      </c>
      <c r="P43" s="84">
        <f>SUM(P44,P56,P64,P69)</f>
        <v>69170</v>
      </c>
    </row>
    <row r="44" spans="1:18" ht="99.75" customHeight="1" x14ac:dyDescent="0.25">
      <c r="A44" s="16" t="s">
        <v>48</v>
      </c>
      <c r="B44" s="11" t="s">
        <v>37</v>
      </c>
      <c r="C44" s="11" t="s">
        <v>35</v>
      </c>
      <c r="D44" s="11" t="s">
        <v>47</v>
      </c>
      <c r="E44" s="11" t="s">
        <v>21</v>
      </c>
      <c r="F44" s="11" t="s">
        <v>18</v>
      </c>
      <c r="G44" s="11" t="s">
        <v>17</v>
      </c>
      <c r="H44" s="11" t="s">
        <v>19</v>
      </c>
      <c r="I44" s="11" t="s">
        <v>23</v>
      </c>
      <c r="J44" s="16" t="s">
        <v>48</v>
      </c>
      <c r="K44" s="17" t="s">
        <v>125</v>
      </c>
      <c r="L44" s="46">
        <f>SUM(L45,L50,L55)</f>
        <v>14300</v>
      </c>
      <c r="M44" s="46">
        <f>SUM(M45,M50,M55)</f>
        <v>10269</v>
      </c>
      <c r="N44" s="46">
        <f>SUM(N45,N50,N55)</f>
        <v>15900.4</v>
      </c>
      <c r="O44" s="46">
        <f>SUM(O45,O50,O55)</f>
        <v>14870</v>
      </c>
      <c r="P44" s="46">
        <f>SUM(P45,P50,P55)</f>
        <v>15470</v>
      </c>
    </row>
    <row r="45" spans="1:18" ht="101.25" customHeight="1" x14ac:dyDescent="0.25">
      <c r="A45" s="20" t="s">
        <v>48</v>
      </c>
      <c r="B45" s="21" t="s">
        <v>37</v>
      </c>
      <c r="C45" s="21" t="s">
        <v>35</v>
      </c>
      <c r="D45" s="21" t="s">
        <v>47</v>
      </c>
      <c r="E45" s="21" t="s">
        <v>21</v>
      </c>
      <c r="F45" s="21" t="s">
        <v>24</v>
      </c>
      <c r="G45" s="21" t="s">
        <v>21</v>
      </c>
      <c r="H45" s="21" t="s">
        <v>19</v>
      </c>
      <c r="I45" s="21" t="s">
        <v>23</v>
      </c>
      <c r="J45" s="20" t="s">
        <v>49</v>
      </c>
      <c r="K45" s="109" t="s">
        <v>125</v>
      </c>
      <c r="L45" s="46">
        <f>SUM(L46)</f>
        <v>7981.5</v>
      </c>
      <c r="M45" s="46">
        <f>SUM(M46)</f>
        <v>5583.6</v>
      </c>
      <c r="N45" s="46">
        <f t="shared" ref="N45:P45" si="9">SUM(N46)</f>
        <v>9581.9</v>
      </c>
      <c r="O45" s="46">
        <f t="shared" si="9"/>
        <v>8840</v>
      </c>
      <c r="P45" s="46">
        <f t="shared" si="9"/>
        <v>9193.6</v>
      </c>
    </row>
    <row r="46" spans="1:18" ht="99.75" customHeight="1" x14ac:dyDescent="0.25">
      <c r="A46" s="20" t="s">
        <v>48</v>
      </c>
      <c r="B46" s="21" t="s">
        <v>37</v>
      </c>
      <c r="C46" s="21" t="s">
        <v>35</v>
      </c>
      <c r="D46" s="21" t="s">
        <v>47</v>
      </c>
      <c r="E46" s="21" t="s">
        <v>21</v>
      </c>
      <c r="F46" s="21" t="s">
        <v>38</v>
      </c>
      <c r="G46" s="21" t="s">
        <v>21</v>
      </c>
      <c r="H46" s="21" t="s">
        <v>19</v>
      </c>
      <c r="I46" s="21" t="s">
        <v>23</v>
      </c>
      <c r="J46" s="110" t="s">
        <v>49</v>
      </c>
      <c r="K46" s="109" t="s">
        <v>125</v>
      </c>
      <c r="L46" s="46">
        <f>SUM(L47:L49)</f>
        <v>7981.5</v>
      </c>
      <c r="M46" s="46">
        <f>SUM(M47:M49)</f>
        <v>5583.6</v>
      </c>
      <c r="N46" s="46">
        <f>SUM(N47:N49)</f>
        <v>9581.9</v>
      </c>
      <c r="O46" s="46">
        <f>SUM(O47:O49)</f>
        <v>8840</v>
      </c>
      <c r="P46" s="46">
        <f>SUM(P47:P49)</f>
        <v>9193.6</v>
      </c>
    </row>
    <row r="47" spans="1:18" ht="99.75" customHeight="1" x14ac:dyDescent="0.25">
      <c r="A47" s="16" t="s">
        <v>48</v>
      </c>
      <c r="B47" s="11" t="s">
        <v>37</v>
      </c>
      <c r="C47" s="11" t="s">
        <v>35</v>
      </c>
      <c r="D47" s="11" t="s">
        <v>47</v>
      </c>
      <c r="E47" s="11" t="s">
        <v>21</v>
      </c>
      <c r="F47" s="11" t="s">
        <v>38</v>
      </c>
      <c r="G47" s="11" t="s">
        <v>21</v>
      </c>
      <c r="H47" s="11" t="s">
        <v>242</v>
      </c>
      <c r="I47" s="11" t="s">
        <v>23</v>
      </c>
      <c r="J47" s="67" t="s">
        <v>49</v>
      </c>
      <c r="K47" s="17" t="s">
        <v>125</v>
      </c>
      <c r="L47" s="57">
        <v>7797</v>
      </c>
      <c r="M47" s="57">
        <v>5498.8</v>
      </c>
      <c r="N47" s="86">
        <v>9397.4</v>
      </c>
      <c r="O47" s="86">
        <v>8736</v>
      </c>
      <c r="P47" s="86">
        <v>9085.6</v>
      </c>
    </row>
    <row r="48" spans="1:18" ht="99.75" customHeight="1" x14ac:dyDescent="0.25">
      <c r="A48" s="16" t="s">
        <v>48</v>
      </c>
      <c r="B48" s="11" t="s">
        <v>37</v>
      </c>
      <c r="C48" s="11" t="s">
        <v>35</v>
      </c>
      <c r="D48" s="11" t="s">
        <v>47</v>
      </c>
      <c r="E48" s="11" t="s">
        <v>21</v>
      </c>
      <c r="F48" s="11" t="s">
        <v>38</v>
      </c>
      <c r="G48" s="11" t="s">
        <v>21</v>
      </c>
      <c r="H48" s="11" t="s">
        <v>243</v>
      </c>
      <c r="I48" s="11" t="s">
        <v>23</v>
      </c>
      <c r="J48" s="67" t="s">
        <v>49</v>
      </c>
      <c r="K48" s="17" t="s">
        <v>125</v>
      </c>
      <c r="L48" s="57">
        <v>159.5</v>
      </c>
      <c r="M48" s="57">
        <v>73.8</v>
      </c>
      <c r="N48" s="86">
        <v>159.5</v>
      </c>
      <c r="O48" s="86">
        <v>104</v>
      </c>
      <c r="P48" s="86">
        <v>108</v>
      </c>
    </row>
    <row r="49" spans="1:16" ht="99.75" customHeight="1" x14ac:dyDescent="0.25">
      <c r="A49" s="16" t="s">
        <v>48</v>
      </c>
      <c r="B49" s="11" t="s">
        <v>37</v>
      </c>
      <c r="C49" s="11" t="s">
        <v>35</v>
      </c>
      <c r="D49" s="11" t="s">
        <v>47</v>
      </c>
      <c r="E49" s="11" t="s">
        <v>21</v>
      </c>
      <c r="F49" s="11" t="s">
        <v>38</v>
      </c>
      <c r="G49" s="11" t="s">
        <v>21</v>
      </c>
      <c r="H49" s="11" t="s">
        <v>244</v>
      </c>
      <c r="I49" s="11" t="s">
        <v>23</v>
      </c>
      <c r="J49" s="67" t="s">
        <v>49</v>
      </c>
      <c r="K49" s="17" t="s">
        <v>125</v>
      </c>
      <c r="L49" s="57">
        <v>25</v>
      </c>
      <c r="M49" s="57">
        <v>11</v>
      </c>
      <c r="N49" s="86">
        <v>25</v>
      </c>
      <c r="O49" s="86">
        <v>0</v>
      </c>
      <c r="P49" s="86">
        <v>0</v>
      </c>
    </row>
    <row r="50" spans="1:16" ht="120.75" customHeight="1" x14ac:dyDescent="0.25">
      <c r="A50" s="20" t="s">
        <v>48</v>
      </c>
      <c r="B50" s="21" t="s">
        <v>37</v>
      </c>
      <c r="C50" s="21" t="s">
        <v>35</v>
      </c>
      <c r="D50" s="21" t="s">
        <v>47</v>
      </c>
      <c r="E50" s="21" t="s">
        <v>21</v>
      </c>
      <c r="F50" s="21" t="s">
        <v>28</v>
      </c>
      <c r="G50" s="21" t="s">
        <v>21</v>
      </c>
      <c r="H50" s="21" t="s">
        <v>19</v>
      </c>
      <c r="I50" s="21" t="s">
        <v>23</v>
      </c>
      <c r="J50" s="20" t="s">
        <v>50</v>
      </c>
      <c r="K50" s="109" t="s">
        <v>125</v>
      </c>
      <c r="L50" s="46">
        <f>SUM(L51)</f>
        <v>5818.5</v>
      </c>
      <c r="M50" s="46">
        <f t="shared" ref="M50:P50" si="10">SUM(M51)</f>
        <v>4685.4000000000005</v>
      </c>
      <c r="N50" s="46">
        <f t="shared" si="10"/>
        <v>5818.5</v>
      </c>
      <c r="O50" s="85">
        <f t="shared" si="10"/>
        <v>6030</v>
      </c>
      <c r="P50" s="85">
        <f t="shared" si="10"/>
        <v>6276.4</v>
      </c>
    </row>
    <row r="51" spans="1:16" ht="147" customHeight="1" x14ac:dyDescent="0.25">
      <c r="A51" s="20" t="s">
        <v>48</v>
      </c>
      <c r="B51" s="21" t="s">
        <v>37</v>
      </c>
      <c r="C51" s="21" t="s">
        <v>35</v>
      </c>
      <c r="D51" s="21" t="s">
        <v>47</v>
      </c>
      <c r="E51" s="21" t="s">
        <v>21</v>
      </c>
      <c r="F51" s="21" t="s">
        <v>51</v>
      </c>
      <c r="G51" s="21" t="s">
        <v>21</v>
      </c>
      <c r="H51" s="21" t="s">
        <v>19</v>
      </c>
      <c r="I51" s="21" t="s">
        <v>23</v>
      </c>
      <c r="J51" s="20" t="s">
        <v>50</v>
      </c>
      <c r="K51" s="109" t="s">
        <v>125</v>
      </c>
      <c r="L51" s="57">
        <f>SUM(L52:L54)</f>
        <v>5818.5</v>
      </c>
      <c r="M51" s="57">
        <f t="shared" ref="M51:P51" si="11">SUM(M52:M54)</f>
        <v>4685.4000000000005</v>
      </c>
      <c r="N51" s="57">
        <f t="shared" si="11"/>
        <v>5818.5</v>
      </c>
      <c r="O51" s="57">
        <f t="shared" si="11"/>
        <v>6030</v>
      </c>
      <c r="P51" s="57">
        <f t="shared" si="11"/>
        <v>6276.4</v>
      </c>
    </row>
    <row r="52" spans="1:16" ht="147" customHeight="1" x14ac:dyDescent="0.25">
      <c r="A52" s="16" t="s">
        <v>48</v>
      </c>
      <c r="B52" s="11" t="s">
        <v>37</v>
      </c>
      <c r="C52" s="11" t="s">
        <v>35</v>
      </c>
      <c r="D52" s="11" t="s">
        <v>47</v>
      </c>
      <c r="E52" s="11" t="s">
        <v>21</v>
      </c>
      <c r="F52" s="11" t="s">
        <v>51</v>
      </c>
      <c r="G52" s="11" t="s">
        <v>21</v>
      </c>
      <c r="H52" s="11" t="s">
        <v>242</v>
      </c>
      <c r="I52" s="11" t="s">
        <v>23</v>
      </c>
      <c r="J52" s="16" t="s">
        <v>50</v>
      </c>
      <c r="K52" s="17" t="s">
        <v>125</v>
      </c>
      <c r="L52" s="57">
        <v>5680</v>
      </c>
      <c r="M52" s="57">
        <v>4619.1000000000004</v>
      </c>
      <c r="N52" s="86">
        <v>5680</v>
      </c>
      <c r="O52" s="86">
        <v>5930</v>
      </c>
      <c r="P52" s="86">
        <v>6176.4</v>
      </c>
    </row>
    <row r="53" spans="1:16" ht="147" customHeight="1" x14ac:dyDescent="0.25">
      <c r="A53" s="16" t="s">
        <v>48</v>
      </c>
      <c r="B53" s="11" t="s">
        <v>37</v>
      </c>
      <c r="C53" s="11" t="s">
        <v>35</v>
      </c>
      <c r="D53" s="11" t="s">
        <v>47</v>
      </c>
      <c r="E53" s="11" t="s">
        <v>21</v>
      </c>
      <c r="F53" s="11" t="s">
        <v>51</v>
      </c>
      <c r="G53" s="11" t="s">
        <v>21</v>
      </c>
      <c r="H53" s="11" t="s">
        <v>243</v>
      </c>
      <c r="I53" s="11" t="s">
        <v>23</v>
      </c>
      <c r="J53" s="16" t="s">
        <v>50</v>
      </c>
      <c r="K53" s="17" t="s">
        <v>125</v>
      </c>
      <c r="L53" s="57">
        <v>113.5</v>
      </c>
      <c r="M53" s="57">
        <v>63.6</v>
      </c>
      <c r="N53" s="86">
        <v>113.5</v>
      </c>
      <c r="O53" s="86">
        <v>100</v>
      </c>
      <c r="P53" s="86">
        <v>100</v>
      </c>
    </row>
    <row r="54" spans="1:16" ht="147" customHeight="1" x14ac:dyDescent="0.25">
      <c r="A54" s="16" t="s">
        <v>48</v>
      </c>
      <c r="B54" s="11" t="s">
        <v>37</v>
      </c>
      <c r="C54" s="11" t="s">
        <v>35</v>
      </c>
      <c r="D54" s="11" t="s">
        <v>47</v>
      </c>
      <c r="E54" s="11" t="s">
        <v>21</v>
      </c>
      <c r="F54" s="11" t="s">
        <v>51</v>
      </c>
      <c r="G54" s="11" t="s">
        <v>21</v>
      </c>
      <c r="H54" s="11" t="s">
        <v>244</v>
      </c>
      <c r="I54" s="11" t="s">
        <v>23</v>
      </c>
      <c r="J54" s="16" t="s">
        <v>50</v>
      </c>
      <c r="K54" s="17" t="s">
        <v>125</v>
      </c>
      <c r="L54" s="57">
        <v>25</v>
      </c>
      <c r="M54" s="57">
        <v>2.7</v>
      </c>
      <c r="N54" s="86">
        <v>25</v>
      </c>
      <c r="O54" s="86">
        <v>0</v>
      </c>
      <c r="P54" s="86">
        <v>0</v>
      </c>
    </row>
    <row r="55" spans="1:16" ht="147" customHeight="1" x14ac:dyDescent="0.25">
      <c r="A55" s="16" t="s">
        <v>48</v>
      </c>
      <c r="B55" s="11" t="s">
        <v>37</v>
      </c>
      <c r="C55" s="11" t="s">
        <v>35</v>
      </c>
      <c r="D55" s="11" t="s">
        <v>47</v>
      </c>
      <c r="E55" s="11" t="s">
        <v>21</v>
      </c>
      <c r="F55" s="11" t="s">
        <v>51</v>
      </c>
      <c r="G55" s="11" t="s">
        <v>21</v>
      </c>
      <c r="H55" s="11" t="s">
        <v>257</v>
      </c>
      <c r="I55" s="11" t="s">
        <v>23</v>
      </c>
      <c r="J55" s="16" t="s">
        <v>50</v>
      </c>
      <c r="K55" s="17" t="s">
        <v>125</v>
      </c>
      <c r="L55" s="57">
        <v>500</v>
      </c>
      <c r="M55" s="57">
        <v>0</v>
      </c>
      <c r="N55" s="86">
        <v>500</v>
      </c>
      <c r="O55" s="86">
        <v>0</v>
      </c>
      <c r="P55" s="86">
        <v>0</v>
      </c>
    </row>
    <row r="56" spans="1:16" ht="105.75" customHeight="1" x14ac:dyDescent="0.25">
      <c r="A56" s="20" t="s">
        <v>126</v>
      </c>
      <c r="B56" s="21" t="s">
        <v>37</v>
      </c>
      <c r="C56" s="21" t="s">
        <v>35</v>
      </c>
      <c r="D56" s="21" t="s">
        <v>47</v>
      </c>
      <c r="E56" s="21" t="s">
        <v>27</v>
      </c>
      <c r="F56" s="21" t="s">
        <v>18</v>
      </c>
      <c r="G56" s="21" t="s">
        <v>17</v>
      </c>
      <c r="H56" s="21" t="s">
        <v>19</v>
      </c>
      <c r="I56" s="21" t="s">
        <v>23</v>
      </c>
      <c r="J56" s="20" t="s">
        <v>126</v>
      </c>
      <c r="K56" s="109" t="s">
        <v>125</v>
      </c>
      <c r="L56" s="46">
        <f t="shared" ref="L56:M56" si="12">SUM(L57,L62,L63)</f>
        <v>24699.999999999996</v>
      </c>
      <c r="M56" s="46">
        <f t="shared" si="12"/>
        <v>11503.6</v>
      </c>
      <c r="N56" s="46">
        <f>SUM(N57,N62,N63)</f>
        <v>24700.199999999997</v>
      </c>
      <c r="O56" s="46">
        <f t="shared" ref="O56:P56" si="13">SUM(O57,O62,O63)</f>
        <v>25700</v>
      </c>
      <c r="P56" s="46">
        <f t="shared" si="13"/>
        <v>26700</v>
      </c>
    </row>
    <row r="57" spans="1:16" ht="105.75" customHeight="1" x14ac:dyDescent="0.25">
      <c r="A57" s="20" t="s">
        <v>126</v>
      </c>
      <c r="B57" s="21" t="s">
        <v>37</v>
      </c>
      <c r="C57" s="21" t="s">
        <v>35</v>
      </c>
      <c r="D57" s="21" t="s">
        <v>47</v>
      </c>
      <c r="E57" s="21" t="s">
        <v>27</v>
      </c>
      <c r="F57" s="21" t="s">
        <v>24</v>
      </c>
      <c r="G57" s="21" t="s">
        <v>27</v>
      </c>
      <c r="H57" s="21" t="s">
        <v>19</v>
      </c>
      <c r="I57" s="21" t="s">
        <v>23</v>
      </c>
      <c r="J57" s="20" t="s">
        <v>126</v>
      </c>
      <c r="K57" s="109" t="s">
        <v>125</v>
      </c>
      <c r="L57" s="85">
        <f>SUM(L58:L61)</f>
        <v>24699.999999999996</v>
      </c>
      <c r="M57" s="85">
        <f>SUM(M58:M61)</f>
        <v>11504.199999999999</v>
      </c>
      <c r="N57" s="85">
        <f t="shared" ref="N57:P57" si="14">SUM(N58:N61)</f>
        <v>24699.999999999996</v>
      </c>
      <c r="O57" s="85">
        <f t="shared" si="14"/>
        <v>25700</v>
      </c>
      <c r="P57" s="85">
        <f t="shared" si="14"/>
        <v>26700</v>
      </c>
    </row>
    <row r="58" spans="1:16" ht="105.75" customHeight="1" x14ac:dyDescent="0.25">
      <c r="A58" s="16" t="s">
        <v>126</v>
      </c>
      <c r="B58" s="11" t="s">
        <v>37</v>
      </c>
      <c r="C58" s="11" t="s">
        <v>35</v>
      </c>
      <c r="D58" s="11" t="s">
        <v>47</v>
      </c>
      <c r="E58" s="11" t="s">
        <v>27</v>
      </c>
      <c r="F58" s="11" t="s">
        <v>24</v>
      </c>
      <c r="G58" s="11" t="s">
        <v>27</v>
      </c>
      <c r="H58" s="11" t="s">
        <v>242</v>
      </c>
      <c r="I58" s="11" t="s">
        <v>23</v>
      </c>
      <c r="J58" s="16" t="s">
        <v>126</v>
      </c>
      <c r="K58" s="17" t="s">
        <v>125</v>
      </c>
      <c r="L58" s="86">
        <v>24474.6</v>
      </c>
      <c r="M58" s="86">
        <v>11409.3</v>
      </c>
      <c r="N58" s="86">
        <v>24474.6</v>
      </c>
      <c r="O58" s="86">
        <v>25400</v>
      </c>
      <c r="P58" s="86">
        <v>26400</v>
      </c>
    </row>
    <row r="59" spans="1:16" ht="105.75" customHeight="1" x14ac:dyDescent="0.25">
      <c r="A59" s="16" t="s">
        <v>126</v>
      </c>
      <c r="B59" s="11" t="s">
        <v>37</v>
      </c>
      <c r="C59" s="11" t="s">
        <v>35</v>
      </c>
      <c r="D59" s="11" t="s">
        <v>47</v>
      </c>
      <c r="E59" s="11" t="s">
        <v>27</v>
      </c>
      <c r="F59" s="11" t="s">
        <v>24</v>
      </c>
      <c r="G59" s="11" t="s">
        <v>27</v>
      </c>
      <c r="H59" s="11" t="s">
        <v>243</v>
      </c>
      <c r="I59" s="11" t="s">
        <v>23</v>
      </c>
      <c r="J59" s="16" t="s">
        <v>126</v>
      </c>
      <c r="K59" s="17" t="s">
        <v>125</v>
      </c>
      <c r="L59" s="86">
        <v>98.1</v>
      </c>
      <c r="M59" s="86">
        <v>32.6</v>
      </c>
      <c r="N59" s="86">
        <v>98.1</v>
      </c>
      <c r="O59" s="86">
        <v>100</v>
      </c>
      <c r="P59" s="86">
        <v>100</v>
      </c>
    </row>
    <row r="60" spans="1:16" ht="105.75" customHeight="1" x14ac:dyDescent="0.25">
      <c r="A60" s="16" t="s">
        <v>126</v>
      </c>
      <c r="B60" s="11" t="s">
        <v>37</v>
      </c>
      <c r="C60" s="11" t="s">
        <v>35</v>
      </c>
      <c r="D60" s="11" t="s">
        <v>47</v>
      </c>
      <c r="E60" s="11" t="s">
        <v>27</v>
      </c>
      <c r="F60" s="11" t="s">
        <v>24</v>
      </c>
      <c r="G60" s="11" t="s">
        <v>27</v>
      </c>
      <c r="H60" s="11" t="s">
        <v>244</v>
      </c>
      <c r="I60" s="11" t="s">
        <v>23</v>
      </c>
      <c r="J60" s="16" t="s">
        <v>126</v>
      </c>
      <c r="K60" s="17" t="s">
        <v>125</v>
      </c>
      <c r="L60" s="86">
        <v>127.3</v>
      </c>
      <c r="M60" s="86">
        <v>63.3</v>
      </c>
      <c r="N60" s="86">
        <v>127.3</v>
      </c>
      <c r="O60" s="86">
        <v>200</v>
      </c>
      <c r="P60" s="86">
        <v>200</v>
      </c>
    </row>
    <row r="61" spans="1:16" ht="105.75" customHeight="1" x14ac:dyDescent="0.25">
      <c r="A61" s="16"/>
      <c r="B61" s="11" t="s">
        <v>37</v>
      </c>
      <c r="C61" s="11" t="s">
        <v>35</v>
      </c>
      <c r="D61" s="11" t="s">
        <v>47</v>
      </c>
      <c r="E61" s="11" t="s">
        <v>27</v>
      </c>
      <c r="F61" s="11" t="s">
        <v>24</v>
      </c>
      <c r="G61" s="11" t="s">
        <v>27</v>
      </c>
      <c r="H61" s="11" t="s">
        <v>257</v>
      </c>
      <c r="I61" s="11" t="s">
        <v>23</v>
      </c>
      <c r="J61" s="16" t="s">
        <v>126</v>
      </c>
      <c r="K61" s="17" t="s">
        <v>125</v>
      </c>
      <c r="L61" s="86">
        <v>0</v>
      </c>
      <c r="M61" s="86">
        <v>-1</v>
      </c>
      <c r="N61" s="86">
        <v>0</v>
      </c>
      <c r="O61" s="86"/>
      <c r="P61" s="86"/>
    </row>
    <row r="62" spans="1:16" ht="105.75" customHeight="1" x14ac:dyDescent="0.25">
      <c r="A62" s="20" t="s">
        <v>126</v>
      </c>
      <c r="B62" s="21" t="s">
        <v>37</v>
      </c>
      <c r="C62" s="21" t="s">
        <v>35</v>
      </c>
      <c r="D62" s="21" t="s">
        <v>47</v>
      </c>
      <c r="E62" s="21" t="s">
        <v>27</v>
      </c>
      <c r="F62" s="21" t="s">
        <v>28</v>
      </c>
      <c r="G62" s="21" t="s">
        <v>27</v>
      </c>
      <c r="H62" s="21" t="s">
        <v>242</v>
      </c>
      <c r="I62" s="21" t="s">
        <v>23</v>
      </c>
      <c r="J62" s="20" t="s">
        <v>126</v>
      </c>
      <c r="K62" s="109" t="s">
        <v>125</v>
      </c>
      <c r="L62" s="85">
        <v>0</v>
      </c>
      <c r="M62" s="85">
        <v>-0.8</v>
      </c>
      <c r="N62" s="85">
        <v>0</v>
      </c>
      <c r="O62" s="85">
        <v>0</v>
      </c>
      <c r="P62" s="85">
        <v>0</v>
      </c>
    </row>
    <row r="63" spans="1:16" ht="105.75" customHeight="1" x14ac:dyDescent="0.25">
      <c r="A63" s="20"/>
      <c r="B63" s="21" t="s">
        <v>37</v>
      </c>
      <c r="C63" s="21" t="s">
        <v>35</v>
      </c>
      <c r="D63" s="21" t="s">
        <v>47</v>
      </c>
      <c r="E63" s="21" t="s">
        <v>27</v>
      </c>
      <c r="F63" s="21" t="s">
        <v>28</v>
      </c>
      <c r="G63" s="21" t="s">
        <v>27</v>
      </c>
      <c r="H63" s="21" t="s">
        <v>243</v>
      </c>
      <c r="I63" s="21" t="s">
        <v>23</v>
      </c>
      <c r="J63" s="20" t="s">
        <v>126</v>
      </c>
      <c r="K63" s="17" t="s">
        <v>125</v>
      </c>
      <c r="L63" s="85"/>
      <c r="M63" s="85">
        <v>0.2</v>
      </c>
      <c r="N63" s="85">
        <v>0.2</v>
      </c>
      <c r="O63" s="85"/>
      <c r="P63" s="85"/>
    </row>
    <row r="64" spans="1:16" ht="108" customHeight="1" x14ac:dyDescent="0.25">
      <c r="A64" s="20" t="s">
        <v>127</v>
      </c>
      <c r="B64" s="21">
        <v>182</v>
      </c>
      <c r="C64" s="21" t="s">
        <v>35</v>
      </c>
      <c r="D64" s="21" t="s">
        <v>47</v>
      </c>
      <c r="E64" s="21" t="s">
        <v>34</v>
      </c>
      <c r="F64" s="21" t="s">
        <v>18</v>
      </c>
      <c r="G64" s="21" t="s">
        <v>21</v>
      </c>
      <c r="H64" s="21" t="s">
        <v>19</v>
      </c>
      <c r="I64" s="21" t="s">
        <v>23</v>
      </c>
      <c r="J64" s="20" t="s">
        <v>127</v>
      </c>
      <c r="K64" s="109" t="s">
        <v>125</v>
      </c>
      <c r="L64" s="46">
        <f>SUM(L65)</f>
        <v>21670</v>
      </c>
      <c r="M64" s="46">
        <f t="shared" ref="M64:P64" si="15">SUM(M65)</f>
        <v>16751.5</v>
      </c>
      <c r="N64" s="46">
        <f t="shared" si="15"/>
        <v>21670.400000000001</v>
      </c>
      <c r="O64" s="46">
        <f t="shared" si="15"/>
        <v>24000</v>
      </c>
      <c r="P64" s="46">
        <f t="shared" si="15"/>
        <v>26900</v>
      </c>
    </row>
    <row r="65" spans="1:17" ht="102.75" customHeight="1" x14ac:dyDescent="0.25">
      <c r="A65" s="20" t="s">
        <v>127</v>
      </c>
      <c r="B65" s="113">
        <v>182</v>
      </c>
      <c r="C65" s="113">
        <v>1</v>
      </c>
      <c r="D65" s="113" t="s">
        <v>47</v>
      </c>
      <c r="E65" s="113" t="s">
        <v>34</v>
      </c>
      <c r="F65" s="113" t="s">
        <v>24</v>
      </c>
      <c r="G65" s="113" t="s">
        <v>21</v>
      </c>
      <c r="H65" s="113" t="s">
        <v>19</v>
      </c>
      <c r="I65" s="113">
        <v>110</v>
      </c>
      <c r="J65" s="114" t="s">
        <v>127</v>
      </c>
      <c r="K65" s="115" t="s">
        <v>125</v>
      </c>
      <c r="L65" s="85">
        <f>SUM(L66:L68)</f>
        <v>21670</v>
      </c>
      <c r="M65" s="85">
        <f>SUM(M66:M68)</f>
        <v>16751.5</v>
      </c>
      <c r="N65" s="85">
        <f>SUM(N66:N68)</f>
        <v>21670.400000000001</v>
      </c>
      <c r="O65" s="85">
        <f>SUM(O66:O68)</f>
        <v>24000</v>
      </c>
      <c r="P65" s="85">
        <f>SUM(P66:P68)</f>
        <v>26900</v>
      </c>
    </row>
    <row r="66" spans="1:17" ht="102.75" customHeight="1" x14ac:dyDescent="0.25">
      <c r="A66" s="16" t="s">
        <v>127</v>
      </c>
      <c r="B66" s="11">
        <v>182</v>
      </c>
      <c r="C66" s="11">
        <v>1</v>
      </c>
      <c r="D66" s="11" t="s">
        <v>47</v>
      </c>
      <c r="E66" s="11" t="s">
        <v>34</v>
      </c>
      <c r="F66" s="11" t="s">
        <v>24</v>
      </c>
      <c r="G66" s="11" t="s">
        <v>21</v>
      </c>
      <c r="H66" s="11" t="s">
        <v>242</v>
      </c>
      <c r="I66" s="11">
        <v>110</v>
      </c>
      <c r="J66" s="16" t="s">
        <v>127</v>
      </c>
      <c r="K66" s="17" t="s">
        <v>125</v>
      </c>
      <c r="L66" s="57">
        <v>21300</v>
      </c>
      <c r="M66" s="57">
        <v>16695.8</v>
      </c>
      <c r="N66" s="86">
        <v>21300</v>
      </c>
      <c r="O66" s="86">
        <v>23300</v>
      </c>
      <c r="P66" s="86">
        <v>25900</v>
      </c>
    </row>
    <row r="67" spans="1:17" ht="102.75" customHeight="1" x14ac:dyDescent="0.25">
      <c r="A67" s="16" t="s">
        <v>127</v>
      </c>
      <c r="B67" s="11">
        <v>182</v>
      </c>
      <c r="C67" s="11">
        <v>1</v>
      </c>
      <c r="D67" s="11" t="s">
        <v>47</v>
      </c>
      <c r="E67" s="11" t="s">
        <v>34</v>
      </c>
      <c r="F67" s="11" t="s">
        <v>24</v>
      </c>
      <c r="G67" s="11" t="s">
        <v>21</v>
      </c>
      <c r="H67" s="11" t="s">
        <v>243</v>
      </c>
      <c r="I67" s="11">
        <v>110</v>
      </c>
      <c r="J67" s="16" t="s">
        <v>127</v>
      </c>
      <c r="K67" s="17" t="s">
        <v>125</v>
      </c>
      <c r="L67" s="57">
        <v>357.5</v>
      </c>
      <c r="M67" s="57">
        <v>45.7</v>
      </c>
      <c r="N67" s="86">
        <v>357.5</v>
      </c>
      <c r="O67" s="86">
        <v>700</v>
      </c>
      <c r="P67" s="86">
        <v>1000</v>
      </c>
    </row>
    <row r="68" spans="1:17" ht="102.75" customHeight="1" x14ac:dyDescent="0.25">
      <c r="A68" s="16" t="s">
        <v>127</v>
      </c>
      <c r="B68" s="11">
        <v>182</v>
      </c>
      <c r="C68" s="11">
        <v>1</v>
      </c>
      <c r="D68" s="11" t="s">
        <v>47</v>
      </c>
      <c r="E68" s="11" t="s">
        <v>34</v>
      </c>
      <c r="F68" s="11" t="s">
        <v>24</v>
      </c>
      <c r="G68" s="11" t="s">
        <v>21</v>
      </c>
      <c r="H68" s="11" t="s">
        <v>244</v>
      </c>
      <c r="I68" s="11">
        <v>110</v>
      </c>
      <c r="J68" s="16" t="s">
        <v>127</v>
      </c>
      <c r="K68" s="17" t="s">
        <v>125</v>
      </c>
      <c r="L68" s="57">
        <v>12.5</v>
      </c>
      <c r="M68" s="57">
        <v>10</v>
      </c>
      <c r="N68" s="86">
        <v>12.9</v>
      </c>
      <c r="O68" s="86">
        <v>0</v>
      </c>
      <c r="P68" s="86">
        <v>0</v>
      </c>
    </row>
    <row r="69" spans="1:17" ht="110.25" x14ac:dyDescent="0.25">
      <c r="A69" s="16" t="s">
        <v>128</v>
      </c>
      <c r="B69" s="21">
        <v>182</v>
      </c>
      <c r="C69" s="21">
        <v>1</v>
      </c>
      <c r="D69" s="21" t="s">
        <v>47</v>
      </c>
      <c r="E69" s="21" t="s">
        <v>54</v>
      </c>
      <c r="F69" s="21" t="s">
        <v>18</v>
      </c>
      <c r="G69" s="21" t="s">
        <v>27</v>
      </c>
      <c r="H69" s="21" t="s">
        <v>19</v>
      </c>
      <c r="I69" s="21" t="s">
        <v>23</v>
      </c>
      <c r="J69" s="16" t="s">
        <v>128</v>
      </c>
      <c r="K69" s="17" t="s">
        <v>125</v>
      </c>
      <c r="L69" s="84">
        <f>SUM(L70)</f>
        <v>100</v>
      </c>
      <c r="M69" s="84">
        <f t="shared" ref="M69:P69" si="16">SUM(M70)</f>
        <v>128.9</v>
      </c>
      <c r="N69" s="87">
        <f t="shared" si="16"/>
        <v>200</v>
      </c>
      <c r="O69" s="87">
        <f t="shared" si="16"/>
        <v>100</v>
      </c>
      <c r="P69" s="87">
        <f t="shared" si="16"/>
        <v>100</v>
      </c>
    </row>
    <row r="70" spans="1:17" ht="128.25" customHeight="1" x14ac:dyDescent="0.25">
      <c r="A70" s="16" t="s">
        <v>129</v>
      </c>
      <c r="B70" s="11">
        <v>182</v>
      </c>
      <c r="C70" s="11">
        <v>1</v>
      </c>
      <c r="D70" s="11" t="s">
        <v>47</v>
      </c>
      <c r="E70" s="11" t="s">
        <v>54</v>
      </c>
      <c r="F70" s="11" t="s">
        <v>28</v>
      </c>
      <c r="G70" s="11" t="s">
        <v>27</v>
      </c>
      <c r="H70" s="11" t="s">
        <v>242</v>
      </c>
      <c r="I70" s="11" t="s">
        <v>23</v>
      </c>
      <c r="J70" s="67" t="s">
        <v>191</v>
      </c>
      <c r="K70" s="17" t="s">
        <v>125</v>
      </c>
      <c r="L70" s="57">
        <v>100</v>
      </c>
      <c r="M70" s="57">
        <v>128.9</v>
      </c>
      <c r="N70" s="86">
        <v>200</v>
      </c>
      <c r="O70" s="86">
        <v>100</v>
      </c>
      <c r="P70" s="86">
        <v>100</v>
      </c>
    </row>
    <row r="71" spans="1:17" ht="61.5" customHeight="1" x14ac:dyDescent="0.25">
      <c r="A71" s="20" t="s">
        <v>56</v>
      </c>
      <c r="B71" s="21" t="s">
        <v>18</v>
      </c>
      <c r="C71" s="21" t="s">
        <v>35</v>
      </c>
      <c r="D71" s="21" t="s">
        <v>57</v>
      </c>
      <c r="E71" s="21" t="s">
        <v>17</v>
      </c>
      <c r="F71" s="21" t="s">
        <v>18</v>
      </c>
      <c r="G71" s="21" t="s">
        <v>17</v>
      </c>
      <c r="H71" s="21" t="s">
        <v>19</v>
      </c>
      <c r="I71" s="21" t="s">
        <v>18</v>
      </c>
      <c r="J71" s="20" t="s">
        <v>56</v>
      </c>
      <c r="K71" s="42"/>
      <c r="L71" s="84">
        <f>SUM(L72:L75,L78:L79)</f>
        <v>10857</v>
      </c>
      <c r="M71" s="84">
        <f>SUM(M72:M75,M78:M79)</f>
        <v>4096.8</v>
      </c>
      <c r="N71" s="84">
        <f>SUM(N72:N75,N78:N79)</f>
        <v>10857</v>
      </c>
      <c r="O71" s="84">
        <f>SUM(O72:O75,O78:O79)</f>
        <v>11270.900000000001</v>
      </c>
      <c r="P71" s="84">
        <f>SUM(P72:P75,P78:P79)</f>
        <v>11780.000000000002</v>
      </c>
    </row>
    <row r="72" spans="1:17" ht="126" x14ac:dyDescent="0.25">
      <c r="A72" s="16" t="s">
        <v>56</v>
      </c>
      <c r="B72" s="11" t="s">
        <v>37</v>
      </c>
      <c r="C72" s="11" t="s">
        <v>35</v>
      </c>
      <c r="D72" s="11" t="s">
        <v>57</v>
      </c>
      <c r="E72" s="11" t="s">
        <v>34</v>
      </c>
      <c r="F72" s="11" t="s">
        <v>24</v>
      </c>
      <c r="G72" s="11" t="s">
        <v>21</v>
      </c>
      <c r="H72" s="11" t="s">
        <v>242</v>
      </c>
      <c r="I72" s="11" t="s">
        <v>23</v>
      </c>
      <c r="J72" s="67" t="s">
        <v>130</v>
      </c>
      <c r="K72" s="17" t="s">
        <v>125</v>
      </c>
      <c r="L72" s="57">
        <v>10070</v>
      </c>
      <c r="M72" s="57">
        <v>3986.8</v>
      </c>
      <c r="N72" s="86">
        <v>10070</v>
      </c>
      <c r="O72" s="86">
        <v>10675.2</v>
      </c>
      <c r="P72" s="86">
        <v>11160.6</v>
      </c>
    </row>
    <row r="73" spans="1:17" ht="319.5" customHeight="1" x14ac:dyDescent="0.25">
      <c r="A73" s="16" t="s">
        <v>56</v>
      </c>
      <c r="B73" s="11">
        <v>182</v>
      </c>
      <c r="C73" s="11" t="s">
        <v>35</v>
      </c>
      <c r="D73" s="11" t="s">
        <v>57</v>
      </c>
      <c r="E73" s="11" t="s">
        <v>55</v>
      </c>
      <c r="F73" s="11" t="s">
        <v>24</v>
      </c>
      <c r="G73" s="11" t="s">
        <v>21</v>
      </c>
      <c r="H73" s="11" t="s">
        <v>245</v>
      </c>
      <c r="I73" s="11" t="s">
        <v>23</v>
      </c>
      <c r="J73" s="67" t="s">
        <v>59</v>
      </c>
      <c r="K73" s="17" t="s">
        <v>125</v>
      </c>
      <c r="L73" s="57">
        <v>15</v>
      </c>
      <c r="M73" s="57">
        <v>0</v>
      </c>
      <c r="N73" s="86">
        <v>15</v>
      </c>
      <c r="O73" s="86">
        <v>15.6</v>
      </c>
      <c r="P73" s="86">
        <v>16.2</v>
      </c>
    </row>
    <row r="74" spans="1:17" ht="160.5" customHeight="1" x14ac:dyDescent="0.25">
      <c r="A74" s="16" t="s">
        <v>56</v>
      </c>
      <c r="B74" s="11" t="s">
        <v>98</v>
      </c>
      <c r="C74" s="11" t="s">
        <v>35</v>
      </c>
      <c r="D74" s="11" t="s">
        <v>57</v>
      </c>
      <c r="E74" s="11" t="s">
        <v>53</v>
      </c>
      <c r="F74" s="11" t="s">
        <v>18</v>
      </c>
      <c r="G74" s="11" t="s">
        <v>21</v>
      </c>
      <c r="H74" s="11" t="s">
        <v>264</v>
      </c>
      <c r="I74" s="11" t="s">
        <v>23</v>
      </c>
      <c r="J74" s="67" t="s">
        <v>131</v>
      </c>
      <c r="K74" s="16" t="s">
        <v>58</v>
      </c>
      <c r="L74" s="57">
        <v>2</v>
      </c>
      <c r="M74" s="57">
        <v>0</v>
      </c>
      <c r="N74" s="86">
        <v>2</v>
      </c>
      <c r="O74" s="86">
        <v>2.1</v>
      </c>
      <c r="P74" s="86">
        <v>2.2000000000000002</v>
      </c>
    </row>
    <row r="75" spans="1:17" ht="128.25" customHeight="1" x14ac:dyDescent="0.25">
      <c r="A75" s="20" t="s">
        <v>56</v>
      </c>
      <c r="B75" s="21" t="s">
        <v>98</v>
      </c>
      <c r="C75" s="21" t="s">
        <v>35</v>
      </c>
      <c r="D75" s="21" t="s">
        <v>57</v>
      </c>
      <c r="E75" s="21" t="s">
        <v>55</v>
      </c>
      <c r="F75" s="21" t="s">
        <v>39</v>
      </c>
      <c r="G75" s="21" t="s">
        <v>21</v>
      </c>
      <c r="H75" s="21" t="s">
        <v>19</v>
      </c>
      <c r="I75" s="21" t="s">
        <v>23</v>
      </c>
      <c r="J75" s="110" t="s">
        <v>158</v>
      </c>
      <c r="K75" s="20" t="s">
        <v>58</v>
      </c>
      <c r="L75" s="46">
        <f>SUM(L76:L77)</f>
        <v>500</v>
      </c>
      <c r="M75" s="46">
        <f t="shared" ref="M75" si="17">SUM(M76:M77)</f>
        <v>0</v>
      </c>
      <c r="N75" s="46">
        <f t="shared" ref="N75" si="18">SUM(N76:N77)</f>
        <v>500</v>
      </c>
      <c r="O75" s="46">
        <f t="shared" ref="O75" si="19">SUM(O76:O77)</f>
        <v>370</v>
      </c>
      <c r="P75" s="46">
        <f t="shared" ref="P75" si="20">SUM(P76:P77)</f>
        <v>385</v>
      </c>
    </row>
    <row r="76" spans="1:17" ht="128.25" customHeight="1" x14ac:dyDescent="0.25">
      <c r="A76" s="16" t="s">
        <v>56</v>
      </c>
      <c r="B76" s="11" t="s">
        <v>98</v>
      </c>
      <c r="C76" s="11" t="s">
        <v>35</v>
      </c>
      <c r="D76" s="11" t="s">
        <v>57</v>
      </c>
      <c r="E76" s="11" t="s">
        <v>55</v>
      </c>
      <c r="F76" s="11" t="s">
        <v>39</v>
      </c>
      <c r="G76" s="11" t="s">
        <v>21</v>
      </c>
      <c r="H76" s="11" t="s">
        <v>246</v>
      </c>
      <c r="I76" s="11" t="s">
        <v>23</v>
      </c>
      <c r="J76" s="67" t="s">
        <v>158</v>
      </c>
      <c r="K76" s="16" t="s">
        <v>58</v>
      </c>
      <c r="L76" s="57">
        <v>400</v>
      </c>
      <c r="M76" s="57">
        <v>0</v>
      </c>
      <c r="N76" s="86">
        <v>400</v>
      </c>
      <c r="O76" s="86">
        <v>280</v>
      </c>
      <c r="P76" s="86">
        <v>285</v>
      </c>
    </row>
    <row r="77" spans="1:17" ht="128.25" customHeight="1" x14ac:dyDescent="0.25">
      <c r="A77" s="16" t="s">
        <v>56</v>
      </c>
      <c r="B77" s="11" t="s">
        <v>98</v>
      </c>
      <c r="C77" s="11" t="s">
        <v>35</v>
      </c>
      <c r="D77" s="11" t="s">
        <v>57</v>
      </c>
      <c r="E77" s="11" t="s">
        <v>55</v>
      </c>
      <c r="F77" s="11" t="s">
        <v>39</v>
      </c>
      <c r="G77" s="11" t="s">
        <v>21</v>
      </c>
      <c r="H77" s="11" t="s">
        <v>247</v>
      </c>
      <c r="I77" s="11" t="s">
        <v>23</v>
      </c>
      <c r="J77" s="67" t="s">
        <v>158</v>
      </c>
      <c r="K77" s="16" t="s">
        <v>58</v>
      </c>
      <c r="L77" s="57">
        <v>100</v>
      </c>
      <c r="M77" s="57">
        <v>0</v>
      </c>
      <c r="N77" s="86">
        <v>100</v>
      </c>
      <c r="O77" s="86">
        <v>90</v>
      </c>
      <c r="P77" s="86">
        <v>100</v>
      </c>
    </row>
    <row r="78" spans="1:17" ht="166.5" customHeight="1" x14ac:dyDescent="0.25">
      <c r="A78" s="76" t="s">
        <v>56</v>
      </c>
      <c r="B78" s="97" t="s">
        <v>98</v>
      </c>
      <c r="C78" s="97" t="s">
        <v>35</v>
      </c>
      <c r="D78" s="97" t="s">
        <v>57</v>
      </c>
      <c r="E78" s="97" t="s">
        <v>55</v>
      </c>
      <c r="F78" s="97" t="s">
        <v>112</v>
      </c>
      <c r="G78" s="97" t="s">
        <v>21</v>
      </c>
      <c r="H78" s="97" t="s">
        <v>245</v>
      </c>
      <c r="I78" s="97" t="s">
        <v>23</v>
      </c>
      <c r="J78" s="73" t="s">
        <v>222</v>
      </c>
      <c r="K78" s="76" t="s">
        <v>58</v>
      </c>
      <c r="L78" s="86">
        <v>258</v>
      </c>
      <c r="M78" s="57">
        <v>0</v>
      </c>
      <c r="N78" s="86">
        <v>160</v>
      </c>
      <c r="O78" s="86">
        <v>208</v>
      </c>
      <c r="P78" s="86">
        <v>216</v>
      </c>
    </row>
    <row r="79" spans="1:17" ht="86.25" customHeight="1" x14ac:dyDescent="0.25">
      <c r="A79" s="16" t="s">
        <v>56</v>
      </c>
      <c r="B79" s="11" t="s">
        <v>132</v>
      </c>
      <c r="C79" s="11">
        <v>1</v>
      </c>
      <c r="D79" s="11" t="s">
        <v>57</v>
      </c>
      <c r="E79" s="11" t="s">
        <v>55</v>
      </c>
      <c r="F79" s="11" t="s">
        <v>133</v>
      </c>
      <c r="G79" s="11" t="s">
        <v>21</v>
      </c>
      <c r="H79" s="11" t="s">
        <v>242</v>
      </c>
      <c r="I79" s="11">
        <v>110</v>
      </c>
      <c r="J79" s="16" t="s">
        <v>219</v>
      </c>
      <c r="K79" s="16" t="s">
        <v>134</v>
      </c>
      <c r="L79" s="57">
        <v>12</v>
      </c>
      <c r="M79" s="57">
        <v>110</v>
      </c>
      <c r="N79" s="86">
        <v>110</v>
      </c>
      <c r="O79" s="86">
        <v>0</v>
      </c>
      <c r="P79" s="86">
        <v>0</v>
      </c>
    </row>
    <row r="80" spans="1:17" ht="115.5" customHeight="1" x14ac:dyDescent="0.25">
      <c r="A80" s="16" t="s">
        <v>63</v>
      </c>
      <c r="B80" s="21" t="s">
        <v>18</v>
      </c>
      <c r="C80" s="21" t="s">
        <v>35</v>
      </c>
      <c r="D80" s="21" t="s">
        <v>62</v>
      </c>
      <c r="E80" s="21" t="s">
        <v>17</v>
      </c>
      <c r="F80" s="21" t="s">
        <v>18</v>
      </c>
      <c r="G80" s="21" t="s">
        <v>17</v>
      </c>
      <c r="H80" s="21" t="s">
        <v>19</v>
      </c>
      <c r="I80" s="21" t="s">
        <v>18</v>
      </c>
      <c r="J80" s="16" t="s">
        <v>63</v>
      </c>
      <c r="K80" s="16"/>
      <c r="L80" s="77">
        <f>SUM(L81,L83,L100,L102)</f>
        <v>40737.4</v>
      </c>
      <c r="M80" s="77">
        <f>SUM(M81,M83,M100,M102)</f>
        <v>16857.399999999998</v>
      </c>
      <c r="N80" s="77">
        <f>SUM(N81,N83,N100,N102)</f>
        <v>40789.100000000006</v>
      </c>
      <c r="O80" s="77">
        <f>SUM(O81,O83,O100,O102)</f>
        <v>42238.400000000001</v>
      </c>
      <c r="P80" s="77">
        <f>SUM(P81,P83,P100,P102)</f>
        <v>44229.4</v>
      </c>
      <c r="Q80" s="93"/>
    </row>
    <row r="81" spans="1:17" ht="120" customHeight="1" x14ac:dyDescent="0.25">
      <c r="A81" s="16" t="s">
        <v>64</v>
      </c>
      <c r="B81" s="21" t="s">
        <v>18</v>
      </c>
      <c r="C81" s="21">
        <v>1</v>
      </c>
      <c r="D81" s="21">
        <v>11</v>
      </c>
      <c r="E81" s="21" t="s">
        <v>34</v>
      </c>
      <c r="F81" s="21" t="s">
        <v>18</v>
      </c>
      <c r="G81" s="21" t="s">
        <v>17</v>
      </c>
      <c r="H81" s="21" t="s">
        <v>19</v>
      </c>
      <c r="I81" s="21">
        <v>120</v>
      </c>
      <c r="J81" s="67" t="s">
        <v>190</v>
      </c>
      <c r="K81" s="16"/>
      <c r="L81" s="46">
        <f>SUM(L82)</f>
        <v>1.4</v>
      </c>
      <c r="M81" s="46">
        <f t="shared" ref="M81:P81" si="21">SUM(M82)</f>
        <v>0.8</v>
      </c>
      <c r="N81" s="85">
        <f t="shared" si="21"/>
        <v>1.4</v>
      </c>
      <c r="O81" s="85">
        <f t="shared" si="21"/>
        <v>1.4</v>
      </c>
      <c r="P81" s="85">
        <f t="shared" si="21"/>
        <v>1.4</v>
      </c>
    </row>
    <row r="82" spans="1:17" ht="153.75" customHeight="1" x14ac:dyDescent="0.25">
      <c r="A82" s="16" t="s">
        <v>65</v>
      </c>
      <c r="B82" s="11" t="s">
        <v>135</v>
      </c>
      <c r="C82" s="11">
        <v>1</v>
      </c>
      <c r="D82" s="11">
        <v>11</v>
      </c>
      <c r="E82" s="11" t="s">
        <v>34</v>
      </c>
      <c r="F82" s="11" t="s">
        <v>52</v>
      </c>
      <c r="G82" s="11" t="s">
        <v>47</v>
      </c>
      <c r="H82" s="11" t="s">
        <v>19</v>
      </c>
      <c r="I82" s="11">
        <v>120</v>
      </c>
      <c r="J82" s="67" t="s">
        <v>190</v>
      </c>
      <c r="K82" s="16" t="s">
        <v>121</v>
      </c>
      <c r="L82" s="57">
        <v>1.4</v>
      </c>
      <c r="M82" s="57">
        <v>0.8</v>
      </c>
      <c r="N82" s="86">
        <v>1.4</v>
      </c>
      <c r="O82" s="86">
        <v>1.4</v>
      </c>
      <c r="P82" s="86">
        <v>1.4</v>
      </c>
    </row>
    <row r="83" spans="1:17" ht="153.75" customHeight="1" x14ac:dyDescent="0.25">
      <c r="A83" s="16" t="s">
        <v>66</v>
      </c>
      <c r="B83" s="21" t="s">
        <v>18</v>
      </c>
      <c r="C83" s="21">
        <v>1</v>
      </c>
      <c r="D83" s="21" t="s">
        <v>62</v>
      </c>
      <c r="E83" s="21" t="s">
        <v>47</v>
      </c>
      <c r="F83" s="21" t="s">
        <v>18</v>
      </c>
      <c r="G83" s="21" t="s">
        <v>17</v>
      </c>
      <c r="H83" s="21" t="s">
        <v>19</v>
      </c>
      <c r="I83" s="21" t="s">
        <v>40</v>
      </c>
      <c r="J83" s="16"/>
      <c r="K83" s="16"/>
      <c r="L83" s="46">
        <f>SUM(L84,L94)</f>
        <v>39841</v>
      </c>
      <c r="M83" s="46">
        <f t="shared" ref="M83:P83" si="22">SUM(M84,M94)</f>
        <v>16253.999999999998</v>
      </c>
      <c r="N83" s="46">
        <f t="shared" si="22"/>
        <v>39841.4</v>
      </c>
      <c r="O83" s="46">
        <f t="shared" si="22"/>
        <v>41337</v>
      </c>
      <c r="P83" s="46">
        <f t="shared" si="22"/>
        <v>43328</v>
      </c>
    </row>
    <row r="84" spans="1:17" ht="283.5" x14ac:dyDescent="0.25">
      <c r="A84" s="16" t="s">
        <v>66</v>
      </c>
      <c r="B84" s="21" t="s">
        <v>132</v>
      </c>
      <c r="C84" s="21">
        <v>1</v>
      </c>
      <c r="D84" s="21" t="s">
        <v>62</v>
      </c>
      <c r="E84" s="21" t="s">
        <v>47</v>
      </c>
      <c r="F84" s="21" t="s">
        <v>18</v>
      </c>
      <c r="G84" s="21" t="s">
        <v>17</v>
      </c>
      <c r="H84" s="21" t="s">
        <v>19</v>
      </c>
      <c r="I84" s="21" t="s">
        <v>40</v>
      </c>
      <c r="J84" s="16" t="s">
        <v>66</v>
      </c>
      <c r="K84" s="16" t="s">
        <v>134</v>
      </c>
      <c r="L84" s="46">
        <f>SUM(L85,L91,L92,L93)</f>
        <v>26871</v>
      </c>
      <c r="M84" s="46">
        <f t="shared" ref="M84:P84" si="23">SUM(M85,M91,M92,M93)</f>
        <v>10484.599999999999</v>
      </c>
      <c r="N84" s="46">
        <f t="shared" si="23"/>
        <v>27016.400000000001</v>
      </c>
      <c r="O84" s="46">
        <f t="shared" si="23"/>
        <v>29337</v>
      </c>
      <c r="P84" s="46">
        <f t="shared" si="23"/>
        <v>30328</v>
      </c>
    </row>
    <row r="85" spans="1:17" ht="299.25" x14ac:dyDescent="0.25">
      <c r="A85" s="20" t="s">
        <v>66</v>
      </c>
      <c r="B85" s="21" t="s">
        <v>132</v>
      </c>
      <c r="C85" s="21">
        <v>1</v>
      </c>
      <c r="D85" s="21" t="s">
        <v>62</v>
      </c>
      <c r="E85" s="21" t="s">
        <v>47</v>
      </c>
      <c r="F85" s="21" t="s">
        <v>81</v>
      </c>
      <c r="G85" s="21" t="s">
        <v>47</v>
      </c>
      <c r="H85" s="21" t="s">
        <v>19</v>
      </c>
      <c r="I85" s="21" t="s">
        <v>40</v>
      </c>
      <c r="J85" s="111" t="s">
        <v>225</v>
      </c>
      <c r="K85" s="20" t="s">
        <v>134</v>
      </c>
      <c r="L85" s="46">
        <f>SUM(L86:L90)</f>
        <v>24781</v>
      </c>
      <c r="M85" s="46">
        <f t="shared" ref="M85:P85" si="24">SUM(M86:M90)</f>
        <v>9663.5</v>
      </c>
      <c r="N85" s="46">
        <f t="shared" si="24"/>
        <v>24845.4</v>
      </c>
      <c r="O85" s="46">
        <f t="shared" si="24"/>
        <v>27647</v>
      </c>
      <c r="P85" s="46">
        <f t="shared" si="24"/>
        <v>28638</v>
      </c>
    </row>
    <row r="86" spans="1:17" ht="283.5" x14ac:dyDescent="0.25">
      <c r="A86" s="16" t="s">
        <v>66</v>
      </c>
      <c r="B86" s="11" t="s">
        <v>132</v>
      </c>
      <c r="C86" s="11">
        <v>1</v>
      </c>
      <c r="D86" s="11" t="s">
        <v>62</v>
      </c>
      <c r="E86" s="11" t="s">
        <v>47</v>
      </c>
      <c r="F86" s="11" t="s">
        <v>81</v>
      </c>
      <c r="G86" s="11" t="s">
        <v>47</v>
      </c>
      <c r="H86" s="11" t="s">
        <v>248</v>
      </c>
      <c r="I86" s="11" t="s">
        <v>40</v>
      </c>
      <c r="J86" s="73" t="s">
        <v>225</v>
      </c>
      <c r="K86" s="16" t="s">
        <v>134</v>
      </c>
      <c r="L86" s="57">
        <v>14781</v>
      </c>
      <c r="M86" s="57">
        <v>5215.1000000000004</v>
      </c>
      <c r="N86" s="86">
        <v>14780</v>
      </c>
      <c r="O86" s="86">
        <v>18900</v>
      </c>
      <c r="P86" s="86">
        <v>19638</v>
      </c>
    </row>
    <row r="87" spans="1:17" ht="283.5" x14ac:dyDescent="0.25">
      <c r="A87" s="16" t="s">
        <v>66</v>
      </c>
      <c r="B87" s="11" t="s">
        <v>132</v>
      </c>
      <c r="C87" s="11">
        <v>1</v>
      </c>
      <c r="D87" s="11" t="s">
        <v>62</v>
      </c>
      <c r="E87" s="11" t="s">
        <v>47</v>
      </c>
      <c r="F87" s="11" t="s">
        <v>81</v>
      </c>
      <c r="G87" s="11" t="s">
        <v>47</v>
      </c>
      <c r="H87" s="11" t="s">
        <v>249</v>
      </c>
      <c r="I87" s="11" t="s">
        <v>40</v>
      </c>
      <c r="J87" s="73" t="s">
        <v>225</v>
      </c>
      <c r="K87" s="16" t="s">
        <v>134</v>
      </c>
      <c r="L87" s="57">
        <v>1</v>
      </c>
      <c r="M87" s="57">
        <v>0</v>
      </c>
      <c r="N87" s="86">
        <v>1</v>
      </c>
      <c r="O87" s="86">
        <v>0</v>
      </c>
      <c r="P87" s="86">
        <v>0</v>
      </c>
    </row>
    <row r="88" spans="1:17" ht="283.5" x14ac:dyDescent="0.25">
      <c r="A88" s="16" t="s">
        <v>66</v>
      </c>
      <c r="B88" s="11" t="s">
        <v>132</v>
      </c>
      <c r="C88" s="11">
        <v>1</v>
      </c>
      <c r="D88" s="11" t="s">
        <v>62</v>
      </c>
      <c r="E88" s="11" t="s">
        <v>47</v>
      </c>
      <c r="F88" s="11" t="s">
        <v>81</v>
      </c>
      <c r="G88" s="11" t="s">
        <v>47</v>
      </c>
      <c r="H88" s="11" t="s">
        <v>250</v>
      </c>
      <c r="I88" s="11" t="s">
        <v>40</v>
      </c>
      <c r="J88" s="73" t="s">
        <v>225</v>
      </c>
      <c r="K88" s="16" t="s">
        <v>134</v>
      </c>
      <c r="L88" s="57">
        <v>4000</v>
      </c>
      <c r="M88" s="57">
        <v>2057.5</v>
      </c>
      <c r="N88" s="86">
        <v>4000.4</v>
      </c>
      <c r="O88" s="86">
        <v>4147</v>
      </c>
      <c r="P88" s="86">
        <v>4150</v>
      </c>
    </row>
    <row r="89" spans="1:17" ht="283.5" x14ac:dyDescent="0.25">
      <c r="A89" s="16" t="s">
        <v>66</v>
      </c>
      <c r="B89" s="11" t="s">
        <v>132</v>
      </c>
      <c r="C89" s="11">
        <v>1</v>
      </c>
      <c r="D89" s="11" t="s">
        <v>62</v>
      </c>
      <c r="E89" s="11" t="s">
        <v>47</v>
      </c>
      <c r="F89" s="11" t="s">
        <v>81</v>
      </c>
      <c r="G89" s="11" t="s">
        <v>47</v>
      </c>
      <c r="H89" s="11" t="s">
        <v>251</v>
      </c>
      <c r="I89" s="11" t="s">
        <v>40</v>
      </c>
      <c r="J89" s="73" t="s">
        <v>225</v>
      </c>
      <c r="K89" s="16" t="s">
        <v>134</v>
      </c>
      <c r="L89" s="57">
        <v>299</v>
      </c>
      <c r="M89" s="57">
        <v>364</v>
      </c>
      <c r="N89" s="86">
        <v>364</v>
      </c>
      <c r="O89" s="86">
        <v>1000</v>
      </c>
      <c r="P89" s="86">
        <v>1150</v>
      </c>
    </row>
    <row r="90" spans="1:17" ht="283.5" x14ac:dyDescent="0.25">
      <c r="A90" s="16" t="s">
        <v>66</v>
      </c>
      <c r="B90" s="11" t="s">
        <v>132</v>
      </c>
      <c r="C90" s="11">
        <v>1</v>
      </c>
      <c r="D90" s="11" t="s">
        <v>62</v>
      </c>
      <c r="E90" s="11" t="s">
        <v>47</v>
      </c>
      <c r="F90" s="11" t="s">
        <v>81</v>
      </c>
      <c r="G90" s="11" t="s">
        <v>47</v>
      </c>
      <c r="H90" s="11" t="s">
        <v>252</v>
      </c>
      <c r="I90" s="11" t="s">
        <v>40</v>
      </c>
      <c r="J90" s="73" t="s">
        <v>225</v>
      </c>
      <c r="K90" s="16" t="s">
        <v>134</v>
      </c>
      <c r="L90" s="57">
        <v>5700</v>
      </c>
      <c r="M90" s="57">
        <v>2026.9</v>
      </c>
      <c r="N90" s="86">
        <v>5700</v>
      </c>
      <c r="O90" s="86">
        <v>3600</v>
      </c>
      <c r="P90" s="86">
        <v>3700</v>
      </c>
    </row>
    <row r="91" spans="1:17" ht="160.5" customHeight="1" x14ac:dyDescent="0.25">
      <c r="A91" s="16" t="s">
        <v>66</v>
      </c>
      <c r="B91" s="11" t="s">
        <v>132</v>
      </c>
      <c r="C91" s="11" t="s">
        <v>35</v>
      </c>
      <c r="D91" s="11" t="s">
        <v>62</v>
      </c>
      <c r="E91" s="11" t="s">
        <v>47</v>
      </c>
      <c r="F91" s="11" t="s">
        <v>137</v>
      </c>
      <c r="G91" s="11" t="s">
        <v>47</v>
      </c>
      <c r="H91" s="11" t="s">
        <v>19</v>
      </c>
      <c r="I91" s="11" t="s">
        <v>40</v>
      </c>
      <c r="J91" s="67" t="s">
        <v>159</v>
      </c>
      <c r="K91" s="16" t="s">
        <v>134</v>
      </c>
      <c r="L91" s="57">
        <v>165</v>
      </c>
      <c r="M91" s="57">
        <v>0.3</v>
      </c>
      <c r="N91" s="86">
        <v>130</v>
      </c>
      <c r="O91" s="86">
        <v>165</v>
      </c>
      <c r="P91" s="86">
        <v>165</v>
      </c>
      <c r="Q91" s="92"/>
    </row>
    <row r="92" spans="1:17" ht="267.75" x14ac:dyDescent="0.25">
      <c r="A92" s="16" t="s">
        <v>67</v>
      </c>
      <c r="B92" s="11" t="s">
        <v>132</v>
      </c>
      <c r="C92" s="11">
        <v>1</v>
      </c>
      <c r="D92" s="11" t="s">
        <v>62</v>
      </c>
      <c r="E92" s="11" t="s">
        <v>47</v>
      </c>
      <c r="F92" s="11" t="s">
        <v>136</v>
      </c>
      <c r="G92" s="11" t="s">
        <v>47</v>
      </c>
      <c r="H92" s="11" t="s">
        <v>19</v>
      </c>
      <c r="I92" s="11" t="s">
        <v>40</v>
      </c>
      <c r="J92" s="67" t="s">
        <v>160</v>
      </c>
      <c r="K92" s="16" t="s">
        <v>134</v>
      </c>
      <c r="L92" s="57">
        <v>320</v>
      </c>
      <c r="M92" s="57">
        <v>436</v>
      </c>
      <c r="N92" s="86">
        <v>436</v>
      </c>
      <c r="O92" s="57">
        <v>120</v>
      </c>
      <c r="P92" s="57">
        <v>120</v>
      </c>
    </row>
    <row r="93" spans="1:17" ht="168.75" customHeight="1" x14ac:dyDescent="0.25">
      <c r="A93" s="44" t="s">
        <v>139</v>
      </c>
      <c r="B93" s="21" t="s">
        <v>132</v>
      </c>
      <c r="C93" s="21">
        <v>1</v>
      </c>
      <c r="D93" s="21" t="s">
        <v>62</v>
      </c>
      <c r="E93" s="21" t="s">
        <v>47</v>
      </c>
      <c r="F93" s="21" t="s">
        <v>138</v>
      </c>
      <c r="G93" s="21" t="s">
        <v>47</v>
      </c>
      <c r="H93" s="21" t="s">
        <v>19</v>
      </c>
      <c r="I93" s="21" t="s">
        <v>40</v>
      </c>
      <c r="J93" s="67" t="s">
        <v>139</v>
      </c>
      <c r="K93" s="16" t="s">
        <v>134</v>
      </c>
      <c r="L93" s="57">
        <v>1605</v>
      </c>
      <c r="M93" s="57">
        <v>384.8</v>
      </c>
      <c r="N93" s="86">
        <v>1605</v>
      </c>
      <c r="O93" s="57">
        <v>1405</v>
      </c>
      <c r="P93" s="57">
        <v>1405</v>
      </c>
    </row>
    <row r="94" spans="1:17" ht="267.75" x14ac:dyDescent="0.25">
      <c r="A94" s="20" t="s">
        <v>223</v>
      </c>
      <c r="B94" s="21" t="s">
        <v>87</v>
      </c>
      <c r="C94" s="21">
        <v>1</v>
      </c>
      <c r="D94" s="21" t="s">
        <v>62</v>
      </c>
      <c r="E94" s="21" t="s">
        <v>47</v>
      </c>
      <c r="F94" s="21" t="s">
        <v>81</v>
      </c>
      <c r="G94" s="21" t="s">
        <v>84</v>
      </c>
      <c r="H94" s="21" t="s">
        <v>19</v>
      </c>
      <c r="I94" s="21" t="s">
        <v>40</v>
      </c>
      <c r="J94" s="110" t="s">
        <v>226</v>
      </c>
      <c r="K94" s="112" t="s">
        <v>254</v>
      </c>
      <c r="L94" s="85">
        <f>SUM(L95:L99)</f>
        <v>12970</v>
      </c>
      <c r="M94" s="85">
        <f>SUM(M95:M99)</f>
        <v>5769.4</v>
      </c>
      <c r="N94" s="85">
        <f>SUM(N95:N99)</f>
        <v>12825</v>
      </c>
      <c r="O94" s="85">
        <f>SUM(O95:O99)</f>
        <v>12000</v>
      </c>
      <c r="P94" s="85">
        <f>SUM(P95:P99)</f>
        <v>13000</v>
      </c>
    </row>
    <row r="95" spans="1:17" ht="252" x14ac:dyDescent="0.25">
      <c r="A95" s="16" t="s">
        <v>223</v>
      </c>
      <c r="B95" s="11" t="s">
        <v>87</v>
      </c>
      <c r="C95" s="11">
        <v>1</v>
      </c>
      <c r="D95" s="11" t="s">
        <v>62</v>
      </c>
      <c r="E95" s="11" t="s">
        <v>47</v>
      </c>
      <c r="F95" s="11" t="s">
        <v>81</v>
      </c>
      <c r="G95" s="11" t="s">
        <v>84</v>
      </c>
      <c r="H95" s="11" t="s">
        <v>248</v>
      </c>
      <c r="I95" s="11" t="s">
        <v>40</v>
      </c>
      <c r="J95" s="67" t="s">
        <v>226</v>
      </c>
      <c r="K95" s="71" t="s">
        <v>254</v>
      </c>
      <c r="L95" s="86">
        <v>1120</v>
      </c>
      <c r="M95" s="86">
        <v>478.4</v>
      </c>
      <c r="N95" s="86">
        <v>1120</v>
      </c>
      <c r="O95" s="86">
        <v>1200</v>
      </c>
      <c r="P95" s="86">
        <v>1200</v>
      </c>
    </row>
    <row r="96" spans="1:17" ht="252" x14ac:dyDescent="0.25">
      <c r="A96" s="16" t="s">
        <v>223</v>
      </c>
      <c r="B96" s="11" t="s">
        <v>87</v>
      </c>
      <c r="C96" s="11">
        <v>1</v>
      </c>
      <c r="D96" s="11" t="s">
        <v>62</v>
      </c>
      <c r="E96" s="11" t="s">
        <v>47</v>
      </c>
      <c r="F96" s="11" t="s">
        <v>81</v>
      </c>
      <c r="G96" s="11" t="s">
        <v>84</v>
      </c>
      <c r="H96" s="11" t="s">
        <v>253</v>
      </c>
      <c r="I96" s="11" t="s">
        <v>40</v>
      </c>
      <c r="J96" s="67" t="s">
        <v>226</v>
      </c>
      <c r="K96" s="71" t="s">
        <v>254</v>
      </c>
      <c r="L96" s="86">
        <v>8000</v>
      </c>
      <c r="M96" s="86">
        <v>4173.1000000000004</v>
      </c>
      <c r="N96" s="86">
        <v>8000</v>
      </c>
      <c r="O96" s="86">
        <v>7300</v>
      </c>
      <c r="P96" s="86">
        <v>7700</v>
      </c>
    </row>
    <row r="97" spans="1:22" ht="252" x14ac:dyDescent="0.25">
      <c r="A97" s="16" t="s">
        <v>223</v>
      </c>
      <c r="B97" s="11" t="s">
        <v>87</v>
      </c>
      <c r="C97" s="11">
        <v>1</v>
      </c>
      <c r="D97" s="11" t="s">
        <v>62</v>
      </c>
      <c r="E97" s="11" t="s">
        <v>47</v>
      </c>
      <c r="F97" s="11" t="s">
        <v>81</v>
      </c>
      <c r="G97" s="11" t="s">
        <v>84</v>
      </c>
      <c r="H97" s="11" t="s">
        <v>251</v>
      </c>
      <c r="I97" s="11" t="s">
        <v>40</v>
      </c>
      <c r="J97" s="67" t="s">
        <v>226</v>
      </c>
      <c r="K97" s="71" t="s">
        <v>254</v>
      </c>
      <c r="L97" s="86">
        <v>250</v>
      </c>
      <c r="M97" s="86">
        <v>-699.1</v>
      </c>
      <c r="N97" s="86">
        <v>105</v>
      </c>
      <c r="O97" s="86">
        <v>500</v>
      </c>
      <c r="P97" s="86">
        <v>600</v>
      </c>
    </row>
    <row r="98" spans="1:22" ht="252" x14ac:dyDescent="0.25">
      <c r="A98" s="16" t="s">
        <v>223</v>
      </c>
      <c r="B98" s="11" t="s">
        <v>87</v>
      </c>
      <c r="C98" s="11">
        <v>1</v>
      </c>
      <c r="D98" s="11" t="s">
        <v>62</v>
      </c>
      <c r="E98" s="11" t="s">
        <v>47</v>
      </c>
      <c r="F98" s="11" t="s">
        <v>81</v>
      </c>
      <c r="G98" s="11" t="s">
        <v>84</v>
      </c>
      <c r="H98" s="11" t="s">
        <v>255</v>
      </c>
      <c r="I98" s="11" t="s">
        <v>40</v>
      </c>
      <c r="J98" s="67" t="s">
        <v>226</v>
      </c>
      <c r="K98" s="71" t="s">
        <v>254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</row>
    <row r="99" spans="1:22" ht="252" x14ac:dyDescent="0.25">
      <c r="A99" s="16" t="s">
        <v>223</v>
      </c>
      <c r="B99" s="11" t="s">
        <v>87</v>
      </c>
      <c r="C99" s="11">
        <v>1</v>
      </c>
      <c r="D99" s="11" t="s">
        <v>62</v>
      </c>
      <c r="E99" s="11" t="s">
        <v>47</v>
      </c>
      <c r="F99" s="11" t="s">
        <v>81</v>
      </c>
      <c r="G99" s="11" t="s">
        <v>84</v>
      </c>
      <c r="H99" s="11" t="s">
        <v>252</v>
      </c>
      <c r="I99" s="11" t="s">
        <v>40</v>
      </c>
      <c r="J99" s="67" t="s">
        <v>226</v>
      </c>
      <c r="K99" s="71" t="s">
        <v>254</v>
      </c>
      <c r="L99" s="86">
        <v>3600</v>
      </c>
      <c r="M99" s="86">
        <v>1817</v>
      </c>
      <c r="N99" s="86">
        <v>3600</v>
      </c>
      <c r="O99" s="86">
        <v>3000</v>
      </c>
      <c r="P99" s="86">
        <v>3500</v>
      </c>
    </row>
    <row r="100" spans="1:22" ht="78.75" x14ac:dyDescent="0.25">
      <c r="A100" s="16" t="s">
        <v>68</v>
      </c>
      <c r="B100" s="21" t="s">
        <v>132</v>
      </c>
      <c r="C100" s="21">
        <v>1</v>
      </c>
      <c r="D100" s="21" t="s">
        <v>62</v>
      </c>
      <c r="E100" s="21" t="s">
        <v>55</v>
      </c>
      <c r="F100" s="21" t="s">
        <v>18</v>
      </c>
      <c r="G100" s="21" t="s">
        <v>17</v>
      </c>
      <c r="H100" s="21" t="s">
        <v>19</v>
      </c>
      <c r="I100" s="21">
        <v>120</v>
      </c>
      <c r="J100" s="16" t="s">
        <v>68</v>
      </c>
      <c r="K100" s="16" t="s">
        <v>134</v>
      </c>
      <c r="L100" s="57">
        <f>SUM(L101)</f>
        <v>50</v>
      </c>
      <c r="M100" s="57">
        <f t="shared" ref="M100:P100" si="25">SUM(M101)</f>
        <v>101.3</v>
      </c>
      <c r="N100" s="57">
        <f t="shared" si="25"/>
        <v>101.3</v>
      </c>
      <c r="O100" s="57">
        <f t="shared" si="25"/>
        <v>55</v>
      </c>
      <c r="P100" s="57">
        <f t="shared" si="25"/>
        <v>55</v>
      </c>
    </row>
    <row r="101" spans="1:22" ht="210" customHeight="1" thickBot="1" x14ac:dyDescent="0.3">
      <c r="A101" s="16" t="s">
        <v>69</v>
      </c>
      <c r="B101" s="11" t="s">
        <v>132</v>
      </c>
      <c r="C101" s="11">
        <v>1</v>
      </c>
      <c r="D101" s="11" t="s">
        <v>62</v>
      </c>
      <c r="E101" s="11" t="s">
        <v>55</v>
      </c>
      <c r="F101" s="11" t="s">
        <v>82</v>
      </c>
      <c r="G101" s="11" t="s">
        <v>47</v>
      </c>
      <c r="H101" s="11" t="s">
        <v>19</v>
      </c>
      <c r="I101" s="11">
        <v>120</v>
      </c>
      <c r="J101" s="74" t="s">
        <v>189</v>
      </c>
      <c r="K101" s="16" t="s">
        <v>134</v>
      </c>
      <c r="L101" s="57">
        <v>50</v>
      </c>
      <c r="M101" s="57">
        <v>101.3</v>
      </c>
      <c r="N101" s="86">
        <v>101.3</v>
      </c>
      <c r="O101" s="86">
        <v>55</v>
      </c>
      <c r="P101" s="86">
        <v>55</v>
      </c>
    </row>
    <row r="102" spans="1:22" ht="284.25" thickBot="1" x14ac:dyDescent="0.3">
      <c r="A102" s="72" t="s">
        <v>161</v>
      </c>
      <c r="B102" s="98" t="s">
        <v>132</v>
      </c>
      <c r="C102" s="21">
        <v>1</v>
      </c>
      <c r="D102" s="21" t="s">
        <v>62</v>
      </c>
      <c r="E102" s="21" t="s">
        <v>140</v>
      </c>
      <c r="F102" s="21" t="s">
        <v>18</v>
      </c>
      <c r="G102" s="21" t="s">
        <v>17</v>
      </c>
      <c r="H102" s="21" t="s">
        <v>19</v>
      </c>
      <c r="I102" s="21">
        <v>120</v>
      </c>
      <c r="J102" s="74" t="s">
        <v>224</v>
      </c>
      <c r="K102" s="16" t="s">
        <v>134</v>
      </c>
      <c r="L102" s="57">
        <f>SUM(L103)</f>
        <v>845</v>
      </c>
      <c r="M102" s="57">
        <f t="shared" ref="M102:P102" si="26">SUM(M103)</f>
        <v>501.3</v>
      </c>
      <c r="N102" s="86">
        <f t="shared" si="26"/>
        <v>845</v>
      </c>
      <c r="O102" s="57">
        <f t="shared" si="26"/>
        <v>845</v>
      </c>
      <c r="P102" s="57">
        <f t="shared" si="26"/>
        <v>845</v>
      </c>
    </row>
    <row r="103" spans="1:22" ht="283.5" customHeight="1" thickBot="1" x14ac:dyDescent="0.3">
      <c r="A103" s="67" t="s">
        <v>161</v>
      </c>
      <c r="B103" s="11" t="s">
        <v>132</v>
      </c>
      <c r="C103" s="11">
        <v>1</v>
      </c>
      <c r="D103" s="11" t="s">
        <v>62</v>
      </c>
      <c r="E103" s="11" t="s">
        <v>140</v>
      </c>
      <c r="F103" s="11" t="s">
        <v>141</v>
      </c>
      <c r="G103" s="11" t="s">
        <v>47</v>
      </c>
      <c r="H103" s="11" t="s">
        <v>19</v>
      </c>
      <c r="I103" s="11">
        <v>120</v>
      </c>
      <c r="J103" s="74" t="s">
        <v>161</v>
      </c>
      <c r="K103" s="16" t="s">
        <v>134</v>
      </c>
      <c r="L103" s="57">
        <v>845</v>
      </c>
      <c r="M103" s="57">
        <v>501.3</v>
      </c>
      <c r="N103" s="86">
        <v>845</v>
      </c>
      <c r="O103" s="86">
        <v>845</v>
      </c>
      <c r="P103" s="86">
        <v>845</v>
      </c>
    </row>
    <row r="104" spans="1:22" ht="63" x14ac:dyDescent="0.25">
      <c r="A104" s="99" t="s">
        <v>70</v>
      </c>
      <c r="B104" s="100" t="s">
        <v>18</v>
      </c>
      <c r="C104" s="100" t="s">
        <v>35</v>
      </c>
      <c r="D104" s="100" t="s">
        <v>71</v>
      </c>
      <c r="E104" s="100" t="s">
        <v>17</v>
      </c>
      <c r="F104" s="100" t="s">
        <v>18</v>
      </c>
      <c r="G104" s="100" t="s">
        <v>17</v>
      </c>
      <c r="H104" s="100" t="s">
        <v>19</v>
      </c>
      <c r="I104" s="100" t="s">
        <v>18</v>
      </c>
      <c r="J104" s="99" t="s">
        <v>70</v>
      </c>
      <c r="K104" s="20"/>
      <c r="L104" s="84">
        <f>SUM(L105)</f>
        <v>2450</v>
      </c>
      <c r="M104" s="84">
        <f>SUM(M105)</f>
        <v>1223.5</v>
      </c>
      <c r="N104" s="87">
        <f t="shared" ref="N104:P104" si="27">SUM(N105)</f>
        <v>2500.3000000000002</v>
      </c>
      <c r="O104" s="87">
        <f t="shared" si="27"/>
        <v>2550</v>
      </c>
      <c r="P104" s="87">
        <f t="shared" si="27"/>
        <v>2650</v>
      </c>
    </row>
    <row r="105" spans="1:22" ht="149.25" customHeight="1" x14ac:dyDescent="0.25">
      <c r="A105" s="16" t="s">
        <v>72</v>
      </c>
      <c r="B105" s="11" t="s">
        <v>73</v>
      </c>
      <c r="C105" s="11" t="s">
        <v>35</v>
      </c>
      <c r="D105" s="11" t="s">
        <v>71</v>
      </c>
      <c r="E105" s="11" t="s">
        <v>21</v>
      </c>
      <c r="F105" s="11" t="s">
        <v>18</v>
      </c>
      <c r="G105" s="11" t="s">
        <v>21</v>
      </c>
      <c r="H105" s="11" t="s">
        <v>19</v>
      </c>
      <c r="I105" s="11" t="s">
        <v>40</v>
      </c>
      <c r="J105" s="16" t="s">
        <v>72</v>
      </c>
      <c r="K105" s="16" t="s">
        <v>74</v>
      </c>
      <c r="L105" s="57">
        <f>SUM(L106:L110)</f>
        <v>2450</v>
      </c>
      <c r="M105" s="57">
        <f>SUM(M106:M110)</f>
        <v>1223.5</v>
      </c>
      <c r="N105" s="86">
        <f>SUM(N106:N110)</f>
        <v>2500.3000000000002</v>
      </c>
      <c r="O105" s="86">
        <f>SUM(O106:O110)</f>
        <v>2550</v>
      </c>
      <c r="P105" s="86">
        <f>SUM(P106:P110)</f>
        <v>2650</v>
      </c>
    </row>
    <row r="106" spans="1:22" ht="189" x14ac:dyDescent="0.25">
      <c r="A106" s="16" t="s">
        <v>75</v>
      </c>
      <c r="B106" s="11" t="s">
        <v>73</v>
      </c>
      <c r="C106" s="11" t="s">
        <v>35</v>
      </c>
      <c r="D106" s="11" t="s">
        <v>71</v>
      </c>
      <c r="E106" s="11" t="s">
        <v>21</v>
      </c>
      <c r="F106" s="11" t="s">
        <v>24</v>
      </c>
      <c r="G106" s="11" t="s">
        <v>21</v>
      </c>
      <c r="H106" s="11" t="s">
        <v>256</v>
      </c>
      <c r="I106" s="11" t="s">
        <v>40</v>
      </c>
      <c r="J106" s="67" t="s">
        <v>75</v>
      </c>
      <c r="K106" s="16" t="s">
        <v>74</v>
      </c>
      <c r="L106" s="57">
        <v>195</v>
      </c>
      <c r="M106" s="57">
        <v>152.69999999999999</v>
      </c>
      <c r="N106" s="86">
        <v>245.3</v>
      </c>
      <c r="O106" s="86">
        <v>210</v>
      </c>
      <c r="P106" s="86">
        <v>218.4</v>
      </c>
    </row>
    <row r="107" spans="1:22" ht="189" x14ac:dyDescent="0.25">
      <c r="A107" s="16" t="s">
        <v>76</v>
      </c>
      <c r="B107" s="11" t="s">
        <v>73</v>
      </c>
      <c r="C107" s="11" t="s">
        <v>35</v>
      </c>
      <c r="D107" s="11" t="s">
        <v>71</v>
      </c>
      <c r="E107" s="11" t="s">
        <v>21</v>
      </c>
      <c r="F107" s="11" t="s">
        <v>28</v>
      </c>
      <c r="G107" s="11" t="s">
        <v>21</v>
      </c>
      <c r="H107" s="11" t="s">
        <v>256</v>
      </c>
      <c r="I107" s="11" t="s">
        <v>40</v>
      </c>
      <c r="J107" s="67" t="s">
        <v>76</v>
      </c>
      <c r="K107" s="16" t="s">
        <v>74</v>
      </c>
      <c r="L107" s="57">
        <v>10</v>
      </c>
      <c r="M107" s="57">
        <v>0</v>
      </c>
      <c r="N107" s="86">
        <v>10</v>
      </c>
      <c r="O107" s="86">
        <v>9.4</v>
      </c>
      <c r="P107" s="86">
        <v>9.8000000000000007</v>
      </c>
    </row>
    <row r="108" spans="1:22" ht="189" x14ac:dyDescent="0.25">
      <c r="A108" s="16" t="s">
        <v>77</v>
      </c>
      <c r="B108" s="11" t="s">
        <v>73</v>
      </c>
      <c r="C108" s="11" t="s">
        <v>35</v>
      </c>
      <c r="D108" s="11" t="s">
        <v>71</v>
      </c>
      <c r="E108" s="11" t="s">
        <v>21</v>
      </c>
      <c r="F108" s="11" t="s">
        <v>31</v>
      </c>
      <c r="G108" s="11" t="s">
        <v>21</v>
      </c>
      <c r="H108" s="11" t="s">
        <v>256</v>
      </c>
      <c r="I108" s="11" t="s">
        <v>40</v>
      </c>
      <c r="J108" s="67" t="s">
        <v>77</v>
      </c>
      <c r="K108" s="16" t="s">
        <v>74</v>
      </c>
      <c r="L108" s="57">
        <v>500</v>
      </c>
      <c r="M108" s="57">
        <v>334.6</v>
      </c>
      <c r="N108" s="86">
        <v>500</v>
      </c>
      <c r="O108" s="86">
        <v>520</v>
      </c>
      <c r="P108" s="86">
        <v>538.79999999999995</v>
      </c>
      <c r="Q108" s="92"/>
    </row>
    <row r="109" spans="1:22" ht="186" customHeight="1" x14ac:dyDescent="0.25">
      <c r="A109" s="16" t="s">
        <v>78</v>
      </c>
      <c r="B109" s="11" t="s">
        <v>73</v>
      </c>
      <c r="C109" s="11" t="s">
        <v>35</v>
      </c>
      <c r="D109" s="11" t="s">
        <v>71</v>
      </c>
      <c r="E109" s="11" t="s">
        <v>21</v>
      </c>
      <c r="F109" s="11" t="s">
        <v>265</v>
      </c>
      <c r="G109" s="11" t="s">
        <v>21</v>
      </c>
      <c r="H109" s="11" t="s">
        <v>256</v>
      </c>
      <c r="I109" s="11" t="s">
        <v>40</v>
      </c>
      <c r="J109" s="67" t="s">
        <v>78</v>
      </c>
      <c r="K109" s="16" t="s">
        <v>74</v>
      </c>
      <c r="L109" s="57">
        <v>1740.2</v>
      </c>
      <c r="M109" s="57">
        <v>731.4</v>
      </c>
      <c r="N109" s="86">
        <v>1740.2</v>
      </c>
      <c r="O109" s="86">
        <v>1805.8</v>
      </c>
      <c r="P109" s="86">
        <v>1878.2</v>
      </c>
      <c r="Q109" s="92"/>
    </row>
    <row r="110" spans="1:22" ht="186" customHeight="1" x14ac:dyDescent="0.25">
      <c r="A110" s="16"/>
      <c r="B110" s="11" t="s">
        <v>73</v>
      </c>
      <c r="C110" s="11" t="s">
        <v>35</v>
      </c>
      <c r="D110" s="11" t="s">
        <v>71</v>
      </c>
      <c r="E110" s="11" t="s">
        <v>21</v>
      </c>
      <c r="F110" s="11" t="s">
        <v>266</v>
      </c>
      <c r="G110" s="11" t="s">
        <v>21</v>
      </c>
      <c r="H110" s="11" t="s">
        <v>256</v>
      </c>
      <c r="I110" s="11" t="s">
        <v>40</v>
      </c>
      <c r="J110" s="67" t="s">
        <v>78</v>
      </c>
      <c r="K110" s="16" t="s">
        <v>74</v>
      </c>
      <c r="L110" s="57">
        <v>4.8</v>
      </c>
      <c r="M110" s="57">
        <v>4.8</v>
      </c>
      <c r="N110" s="86">
        <v>4.8</v>
      </c>
      <c r="O110" s="86">
        <v>4.8</v>
      </c>
      <c r="P110" s="86">
        <v>4.8</v>
      </c>
      <c r="Q110" s="92"/>
    </row>
    <row r="111" spans="1:22" s="9" customFormat="1" ht="110.25" x14ac:dyDescent="0.25">
      <c r="A111" s="99" t="s">
        <v>83</v>
      </c>
      <c r="B111" s="21" t="s">
        <v>18</v>
      </c>
      <c r="C111" s="21">
        <v>1</v>
      </c>
      <c r="D111" s="21" t="s">
        <v>84</v>
      </c>
      <c r="E111" s="21" t="s">
        <v>17</v>
      </c>
      <c r="F111" s="21" t="s">
        <v>18</v>
      </c>
      <c r="G111" s="21" t="s">
        <v>17</v>
      </c>
      <c r="H111" s="21" t="s">
        <v>19</v>
      </c>
      <c r="I111" s="21" t="s">
        <v>18</v>
      </c>
      <c r="J111" s="99" t="s">
        <v>85</v>
      </c>
      <c r="K111" s="45"/>
      <c r="L111" s="84">
        <f>SUM(L112,L116)</f>
        <v>7800</v>
      </c>
      <c r="M111" s="84">
        <f t="shared" ref="M111:P111" si="28">SUM(M112,M116)</f>
        <v>3864.5999999999995</v>
      </c>
      <c r="N111" s="87">
        <f t="shared" si="28"/>
        <v>7800</v>
      </c>
      <c r="O111" s="87">
        <f t="shared" si="28"/>
        <v>7400</v>
      </c>
      <c r="P111" s="87">
        <f t="shared" si="28"/>
        <v>7700</v>
      </c>
      <c r="Q111"/>
      <c r="R111"/>
      <c r="S111"/>
      <c r="T111"/>
      <c r="U111"/>
      <c r="V111"/>
    </row>
    <row r="112" spans="1:22" s="9" customFormat="1" ht="110.25" x14ac:dyDescent="0.25">
      <c r="A112" s="16" t="s">
        <v>83</v>
      </c>
      <c r="B112" s="21" t="s">
        <v>18</v>
      </c>
      <c r="C112" s="21">
        <v>1</v>
      </c>
      <c r="D112" s="21" t="s">
        <v>84</v>
      </c>
      <c r="E112" s="21" t="s">
        <v>21</v>
      </c>
      <c r="F112" s="21" t="s">
        <v>18</v>
      </c>
      <c r="G112" s="21" t="s">
        <v>17</v>
      </c>
      <c r="H112" s="21" t="s">
        <v>19</v>
      </c>
      <c r="I112" s="21">
        <v>130</v>
      </c>
      <c r="J112" s="67" t="s">
        <v>188</v>
      </c>
      <c r="K112" s="16"/>
      <c r="L112" s="46">
        <f>SUM(L113)</f>
        <v>6093.7</v>
      </c>
      <c r="M112" s="46">
        <f>SUM(M113)</f>
        <v>2804.7999999999997</v>
      </c>
      <c r="N112" s="85">
        <f>SUM(N113)</f>
        <v>6093.7</v>
      </c>
      <c r="O112" s="85">
        <f t="shared" ref="O112:P112" si="29">SUM(O113)</f>
        <v>7400</v>
      </c>
      <c r="P112" s="85">
        <f t="shared" si="29"/>
        <v>7700</v>
      </c>
      <c r="Q112" s="93"/>
      <c r="R112"/>
      <c r="S112"/>
      <c r="T112"/>
      <c r="U112"/>
      <c r="V112"/>
    </row>
    <row r="113" spans="1:22" s="9" customFormat="1" ht="110.25" x14ac:dyDescent="0.25">
      <c r="A113" s="16" t="s">
        <v>83</v>
      </c>
      <c r="B113" s="21" t="s">
        <v>18</v>
      </c>
      <c r="C113" s="21">
        <v>1</v>
      </c>
      <c r="D113" s="21" t="s">
        <v>84</v>
      </c>
      <c r="E113" s="21" t="s">
        <v>21</v>
      </c>
      <c r="F113" s="21" t="s">
        <v>142</v>
      </c>
      <c r="G113" s="21" t="s">
        <v>47</v>
      </c>
      <c r="H113" s="21" t="s">
        <v>19</v>
      </c>
      <c r="I113" s="21">
        <v>130</v>
      </c>
      <c r="J113" s="67" t="s">
        <v>188</v>
      </c>
      <c r="K113" s="16"/>
      <c r="L113" s="46">
        <f>SUM(L114:L115)</f>
        <v>6093.7</v>
      </c>
      <c r="M113" s="46">
        <f t="shared" ref="M113:P113" si="30">SUM(M114:M115)</f>
        <v>2804.7999999999997</v>
      </c>
      <c r="N113" s="46">
        <f t="shared" si="30"/>
        <v>6093.7</v>
      </c>
      <c r="O113" s="46">
        <f t="shared" si="30"/>
        <v>7400</v>
      </c>
      <c r="P113" s="46">
        <f t="shared" si="30"/>
        <v>7700</v>
      </c>
      <c r="Q113"/>
      <c r="R113"/>
      <c r="S113"/>
      <c r="T113"/>
      <c r="U113"/>
      <c r="V113"/>
    </row>
    <row r="114" spans="1:22" s="9" customFormat="1" ht="110.25" x14ac:dyDescent="0.25">
      <c r="A114" s="16" t="s">
        <v>83</v>
      </c>
      <c r="B114" s="11" t="s">
        <v>132</v>
      </c>
      <c r="C114" s="11">
        <v>1</v>
      </c>
      <c r="D114" s="11" t="s">
        <v>84</v>
      </c>
      <c r="E114" s="11" t="s">
        <v>21</v>
      </c>
      <c r="F114" s="11" t="s">
        <v>142</v>
      </c>
      <c r="G114" s="11" t="s">
        <v>47</v>
      </c>
      <c r="H114" s="11" t="s">
        <v>19</v>
      </c>
      <c r="I114" s="11">
        <v>130</v>
      </c>
      <c r="J114" s="67" t="s">
        <v>188</v>
      </c>
      <c r="K114" s="16" t="s">
        <v>134</v>
      </c>
      <c r="L114" s="57">
        <v>5320</v>
      </c>
      <c r="M114" s="57">
        <v>2285.1999999999998</v>
      </c>
      <c r="N114" s="86">
        <v>5320</v>
      </c>
      <c r="O114" s="86">
        <v>6140</v>
      </c>
      <c r="P114" s="86">
        <v>6400</v>
      </c>
      <c r="Q114"/>
      <c r="R114"/>
      <c r="S114"/>
      <c r="T114"/>
      <c r="U114"/>
      <c r="V114"/>
    </row>
    <row r="115" spans="1:22" s="9" customFormat="1" ht="110.25" x14ac:dyDescent="0.25">
      <c r="A115" s="16" t="s">
        <v>83</v>
      </c>
      <c r="B115" s="11" t="s">
        <v>143</v>
      </c>
      <c r="C115" s="11">
        <v>1</v>
      </c>
      <c r="D115" s="11" t="s">
        <v>84</v>
      </c>
      <c r="E115" s="11" t="s">
        <v>21</v>
      </c>
      <c r="F115" s="11" t="s">
        <v>142</v>
      </c>
      <c r="G115" s="11" t="s">
        <v>47</v>
      </c>
      <c r="H115" s="11" t="s">
        <v>19</v>
      </c>
      <c r="I115" s="11">
        <v>130</v>
      </c>
      <c r="J115" s="67" t="s">
        <v>188</v>
      </c>
      <c r="K115" s="65" t="s">
        <v>204</v>
      </c>
      <c r="L115" s="57">
        <v>773.7</v>
      </c>
      <c r="M115" s="57">
        <v>519.6</v>
      </c>
      <c r="N115" s="86">
        <v>773.7</v>
      </c>
      <c r="O115" s="86">
        <v>1260</v>
      </c>
      <c r="P115" s="86">
        <v>1300</v>
      </c>
      <c r="Q115"/>
      <c r="R115"/>
      <c r="S115"/>
      <c r="T115"/>
      <c r="U115"/>
      <c r="V115"/>
    </row>
    <row r="116" spans="1:22" s="9" customFormat="1" ht="110.25" x14ac:dyDescent="0.25">
      <c r="A116" s="16" t="s">
        <v>83</v>
      </c>
      <c r="B116" s="21" t="s">
        <v>18</v>
      </c>
      <c r="C116" s="21" t="s">
        <v>35</v>
      </c>
      <c r="D116" s="21" t="s">
        <v>84</v>
      </c>
      <c r="E116" s="21" t="s">
        <v>27</v>
      </c>
      <c r="F116" s="21" t="s">
        <v>18</v>
      </c>
      <c r="G116" s="21" t="s">
        <v>17</v>
      </c>
      <c r="H116" s="21" t="s">
        <v>19</v>
      </c>
      <c r="I116" s="21" t="s">
        <v>18</v>
      </c>
      <c r="J116" s="67"/>
      <c r="K116" s="70"/>
      <c r="L116" s="46">
        <f>SUM(L117:L119)</f>
        <v>1706.3</v>
      </c>
      <c r="M116" s="46">
        <f>SUM(M117:M119)</f>
        <v>1059.8</v>
      </c>
      <c r="N116" s="85">
        <f t="shared" ref="N116:P116" si="31">SUM(N117:N119)</f>
        <v>1706.3</v>
      </c>
      <c r="O116" s="85">
        <f t="shared" si="31"/>
        <v>0</v>
      </c>
      <c r="P116" s="85">
        <f t="shared" si="31"/>
        <v>0</v>
      </c>
      <c r="Q116"/>
      <c r="R116"/>
      <c r="S116"/>
      <c r="T116"/>
      <c r="U116"/>
      <c r="V116"/>
    </row>
    <row r="117" spans="1:22" s="9" customFormat="1" ht="110.25" x14ac:dyDescent="0.25">
      <c r="A117" s="16" t="s">
        <v>83</v>
      </c>
      <c r="B117" s="11" t="s">
        <v>132</v>
      </c>
      <c r="C117" s="11">
        <v>1</v>
      </c>
      <c r="D117" s="11" t="s">
        <v>84</v>
      </c>
      <c r="E117" s="11" t="s">
        <v>27</v>
      </c>
      <c r="F117" s="11" t="s">
        <v>144</v>
      </c>
      <c r="G117" s="11" t="s">
        <v>47</v>
      </c>
      <c r="H117" s="11" t="s">
        <v>19</v>
      </c>
      <c r="I117" s="11">
        <v>130</v>
      </c>
      <c r="J117" s="67" t="s">
        <v>187</v>
      </c>
      <c r="K117" s="16" t="s">
        <v>134</v>
      </c>
      <c r="L117" s="57">
        <v>700</v>
      </c>
      <c r="M117" s="57">
        <v>17.600000000000001</v>
      </c>
      <c r="N117" s="86">
        <v>664.1</v>
      </c>
      <c r="O117" s="86">
        <v>0</v>
      </c>
      <c r="P117" s="86">
        <v>0</v>
      </c>
      <c r="Q117"/>
      <c r="R117"/>
      <c r="S117"/>
      <c r="T117"/>
      <c r="U117"/>
      <c r="V117"/>
    </row>
    <row r="118" spans="1:22" s="9" customFormat="1" ht="110.25" x14ac:dyDescent="0.25">
      <c r="A118" s="16" t="s">
        <v>83</v>
      </c>
      <c r="B118" s="11" t="s">
        <v>132</v>
      </c>
      <c r="C118" s="11">
        <v>1</v>
      </c>
      <c r="D118" s="11" t="s">
        <v>84</v>
      </c>
      <c r="E118" s="11" t="s">
        <v>27</v>
      </c>
      <c r="F118" s="11" t="s">
        <v>142</v>
      </c>
      <c r="G118" s="11" t="s">
        <v>47</v>
      </c>
      <c r="H118" s="11" t="s">
        <v>19</v>
      </c>
      <c r="I118" s="11">
        <v>130</v>
      </c>
      <c r="J118" s="67" t="s">
        <v>186</v>
      </c>
      <c r="K118" s="16" t="s">
        <v>134</v>
      </c>
      <c r="L118" s="57">
        <v>480</v>
      </c>
      <c r="M118" s="57">
        <v>487.9</v>
      </c>
      <c r="N118" s="86">
        <v>487.9</v>
      </c>
      <c r="O118" s="86">
        <v>0</v>
      </c>
      <c r="P118" s="86">
        <v>0</v>
      </c>
      <c r="Q118"/>
      <c r="R118"/>
      <c r="S118"/>
      <c r="T118"/>
      <c r="U118"/>
      <c r="V118"/>
    </row>
    <row r="119" spans="1:22" s="9" customFormat="1" ht="110.25" x14ac:dyDescent="0.25">
      <c r="A119" s="16" t="s">
        <v>83</v>
      </c>
      <c r="B119" s="11" t="s">
        <v>145</v>
      </c>
      <c r="C119" s="11">
        <v>1</v>
      </c>
      <c r="D119" s="11" t="s">
        <v>84</v>
      </c>
      <c r="E119" s="11" t="s">
        <v>27</v>
      </c>
      <c r="F119" s="11" t="s">
        <v>142</v>
      </c>
      <c r="G119" s="11" t="s">
        <v>47</v>
      </c>
      <c r="H119" s="11" t="s">
        <v>19</v>
      </c>
      <c r="I119" s="11">
        <v>130</v>
      </c>
      <c r="J119" s="67" t="s">
        <v>186</v>
      </c>
      <c r="K119" s="65" t="s">
        <v>203</v>
      </c>
      <c r="L119" s="57">
        <v>526.29999999999995</v>
      </c>
      <c r="M119" s="57">
        <v>554.29999999999995</v>
      </c>
      <c r="N119" s="86">
        <v>554.29999999999995</v>
      </c>
      <c r="O119" s="86">
        <v>0</v>
      </c>
      <c r="P119" s="86">
        <v>0</v>
      </c>
      <c r="Q119"/>
      <c r="R119"/>
      <c r="S119"/>
      <c r="T119"/>
      <c r="U119"/>
      <c r="V119"/>
    </row>
    <row r="120" spans="1:22" ht="78.75" x14ac:dyDescent="0.25">
      <c r="A120" s="16" t="s">
        <v>90</v>
      </c>
      <c r="B120" s="21" t="s">
        <v>18</v>
      </c>
      <c r="C120" s="21" t="s">
        <v>35</v>
      </c>
      <c r="D120" s="21" t="s">
        <v>91</v>
      </c>
      <c r="E120" s="21" t="s">
        <v>17</v>
      </c>
      <c r="F120" s="21" t="s">
        <v>18</v>
      </c>
      <c r="G120" s="21" t="s">
        <v>17</v>
      </c>
      <c r="H120" s="21" t="s">
        <v>19</v>
      </c>
      <c r="I120" s="21" t="s">
        <v>18</v>
      </c>
      <c r="J120" s="16" t="s">
        <v>90</v>
      </c>
      <c r="K120" s="16"/>
      <c r="L120" s="77">
        <f>SUM(L121,L124,L125)</f>
        <v>23300</v>
      </c>
      <c r="M120" s="77">
        <f t="shared" ref="M120:P120" si="32">SUM(M121,M124,M125)</f>
        <v>35660.200000000004</v>
      </c>
      <c r="N120" s="77">
        <f t="shared" si="32"/>
        <v>38300.400000000001</v>
      </c>
      <c r="O120" s="77">
        <f t="shared" si="32"/>
        <v>1700</v>
      </c>
      <c r="P120" s="77">
        <f t="shared" si="32"/>
        <v>1500</v>
      </c>
      <c r="Q120" s="9"/>
      <c r="R120" s="9"/>
    </row>
    <row r="121" spans="1:22" ht="267.75" x14ac:dyDescent="0.25">
      <c r="A121" s="16" t="s">
        <v>214</v>
      </c>
      <c r="B121" s="11" t="s">
        <v>132</v>
      </c>
      <c r="C121" s="11" t="s">
        <v>35</v>
      </c>
      <c r="D121" s="11" t="s">
        <v>91</v>
      </c>
      <c r="E121" s="11" t="s">
        <v>27</v>
      </c>
      <c r="F121" s="11" t="s">
        <v>18</v>
      </c>
      <c r="G121" s="11" t="s">
        <v>17</v>
      </c>
      <c r="H121" s="11" t="s">
        <v>19</v>
      </c>
      <c r="I121" s="11" t="s">
        <v>18</v>
      </c>
      <c r="J121" s="67" t="s">
        <v>185</v>
      </c>
      <c r="K121" s="16" t="s">
        <v>134</v>
      </c>
      <c r="L121" s="57">
        <f>SUM(L122:L123)</f>
        <v>2500</v>
      </c>
      <c r="M121" s="57">
        <f>SUM(M122:M123)</f>
        <v>163.5</v>
      </c>
      <c r="N121" s="86">
        <f>SUM(N122:N123)</f>
        <v>2500</v>
      </c>
      <c r="O121" s="57">
        <f t="shared" ref="O121" si="33">SUM(O122:O123)</f>
        <v>500</v>
      </c>
      <c r="P121" s="57">
        <v>400</v>
      </c>
    </row>
    <row r="122" spans="1:22" ht="275.25" customHeight="1" x14ac:dyDescent="0.25">
      <c r="A122" s="16" t="s">
        <v>214</v>
      </c>
      <c r="B122" s="11" t="s">
        <v>132</v>
      </c>
      <c r="C122" s="11" t="s">
        <v>35</v>
      </c>
      <c r="D122" s="11" t="s">
        <v>91</v>
      </c>
      <c r="E122" s="11" t="s">
        <v>27</v>
      </c>
      <c r="F122" s="11" t="s">
        <v>212</v>
      </c>
      <c r="G122" s="11" t="s">
        <v>47</v>
      </c>
      <c r="H122" s="11" t="s">
        <v>19</v>
      </c>
      <c r="I122" s="11" t="s">
        <v>213</v>
      </c>
      <c r="J122" s="75" t="s">
        <v>227</v>
      </c>
      <c r="K122" s="16" t="s">
        <v>134</v>
      </c>
      <c r="L122" s="57">
        <v>0</v>
      </c>
      <c r="M122" s="57">
        <v>3.1</v>
      </c>
      <c r="N122" s="86">
        <v>3.1</v>
      </c>
      <c r="O122" s="86">
        <v>0</v>
      </c>
      <c r="P122" s="86">
        <v>0</v>
      </c>
    </row>
    <row r="123" spans="1:22" ht="344.25" customHeight="1" thickBot="1" x14ac:dyDescent="0.3">
      <c r="A123" s="16" t="s">
        <v>92</v>
      </c>
      <c r="B123" s="11" t="s">
        <v>132</v>
      </c>
      <c r="C123" s="11" t="s">
        <v>35</v>
      </c>
      <c r="D123" s="11" t="s">
        <v>91</v>
      </c>
      <c r="E123" s="11" t="s">
        <v>27</v>
      </c>
      <c r="F123" s="11" t="s">
        <v>106</v>
      </c>
      <c r="G123" s="11" t="s">
        <v>47</v>
      </c>
      <c r="H123" s="11" t="s">
        <v>19</v>
      </c>
      <c r="I123" s="11" t="s">
        <v>86</v>
      </c>
      <c r="J123" s="74" t="s">
        <v>185</v>
      </c>
      <c r="K123" s="16" t="s">
        <v>134</v>
      </c>
      <c r="L123" s="57">
        <v>2500</v>
      </c>
      <c r="M123" s="57">
        <v>160.4</v>
      </c>
      <c r="N123" s="86">
        <v>2496.9</v>
      </c>
      <c r="O123" s="86">
        <v>500</v>
      </c>
      <c r="P123" s="86">
        <v>500</v>
      </c>
    </row>
    <row r="124" spans="1:22" ht="213.75" customHeight="1" x14ac:dyDescent="0.25">
      <c r="A124" s="16" t="s">
        <v>215</v>
      </c>
      <c r="B124" s="11" t="s">
        <v>132</v>
      </c>
      <c r="C124" s="11" t="s">
        <v>35</v>
      </c>
      <c r="D124" s="11" t="s">
        <v>91</v>
      </c>
      <c r="E124" s="11" t="s">
        <v>53</v>
      </c>
      <c r="F124" s="11" t="s">
        <v>81</v>
      </c>
      <c r="G124" s="11" t="s">
        <v>47</v>
      </c>
      <c r="H124" s="11" t="s">
        <v>248</v>
      </c>
      <c r="I124" s="11" t="s">
        <v>146</v>
      </c>
      <c r="J124" s="75" t="s">
        <v>228</v>
      </c>
      <c r="K124" s="16" t="s">
        <v>134</v>
      </c>
      <c r="L124" s="57">
        <v>19028.8</v>
      </c>
      <c r="M124" s="57">
        <v>33725.4</v>
      </c>
      <c r="N124" s="86">
        <v>33725.4</v>
      </c>
      <c r="O124" s="86">
        <v>800</v>
      </c>
      <c r="P124" s="86">
        <v>700</v>
      </c>
    </row>
    <row r="125" spans="1:22" ht="153.75" customHeight="1" x14ac:dyDescent="0.25">
      <c r="A125" s="16" t="s">
        <v>215</v>
      </c>
      <c r="B125" s="88" t="s">
        <v>87</v>
      </c>
      <c r="C125" s="88" t="s">
        <v>35</v>
      </c>
      <c r="D125" s="88" t="s">
        <v>91</v>
      </c>
      <c r="E125" s="88" t="s">
        <v>53</v>
      </c>
      <c r="F125" s="88" t="s">
        <v>18</v>
      </c>
      <c r="G125" s="88" t="s">
        <v>17</v>
      </c>
      <c r="H125" s="88" t="s">
        <v>19</v>
      </c>
      <c r="I125" s="88" t="s">
        <v>146</v>
      </c>
      <c r="J125" s="75" t="s">
        <v>269</v>
      </c>
      <c r="K125" s="64" t="s">
        <v>206</v>
      </c>
      <c r="L125" s="89">
        <f>SUM(L126:L126)</f>
        <v>1771.2</v>
      </c>
      <c r="M125" s="89">
        <v>1771.3</v>
      </c>
      <c r="N125" s="95">
        <f>SUM(N126:N126)</f>
        <v>2075</v>
      </c>
      <c r="O125" s="89">
        <f>SUM(O126:O126)</f>
        <v>400</v>
      </c>
      <c r="P125" s="89">
        <f>SUM(P126:P126)</f>
        <v>400</v>
      </c>
    </row>
    <row r="126" spans="1:22" ht="315" x14ac:dyDescent="0.25">
      <c r="A126" s="16" t="s">
        <v>93</v>
      </c>
      <c r="B126" s="11" t="s">
        <v>87</v>
      </c>
      <c r="C126" s="11" t="s">
        <v>35</v>
      </c>
      <c r="D126" s="11" t="s">
        <v>91</v>
      </c>
      <c r="E126" s="11" t="s">
        <v>53</v>
      </c>
      <c r="F126" s="11" t="s">
        <v>81</v>
      </c>
      <c r="G126" s="11" t="s">
        <v>84</v>
      </c>
      <c r="H126" s="11" t="s">
        <v>248</v>
      </c>
      <c r="I126" s="11" t="s">
        <v>146</v>
      </c>
      <c r="J126" s="67" t="s">
        <v>260</v>
      </c>
      <c r="K126" s="71" t="s">
        <v>206</v>
      </c>
      <c r="L126" s="57">
        <v>1771.2</v>
      </c>
      <c r="M126" s="57">
        <v>1771.2</v>
      </c>
      <c r="N126" s="86">
        <v>2075</v>
      </c>
      <c r="O126" s="86">
        <v>400</v>
      </c>
      <c r="P126" s="86">
        <v>400</v>
      </c>
      <c r="Q126" s="91"/>
    </row>
    <row r="127" spans="1:22" ht="47.25" x14ac:dyDescent="0.25">
      <c r="A127" s="16" t="s">
        <v>95</v>
      </c>
      <c r="B127" s="21" t="s">
        <v>18</v>
      </c>
      <c r="C127" s="21">
        <v>1</v>
      </c>
      <c r="D127" s="21" t="s">
        <v>96</v>
      </c>
      <c r="E127" s="21" t="s">
        <v>17</v>
      </c>
      <c r="F127" s="21" t="s">
        <v>18</v>
      </c>
      <c r="G127" s="21" t="s">
        <v>17</v>
      </c>
      <c r="H127" s="21" t="s">
        <v>19</v>
      </c>
      <c r="I127" s="21" t="s">
        <v>18</v>
      </c>
      <c r="J127" s="20" t="s">
        <v>97</v>
      </c>
      <c r="K127" s="16"/>
      <c r="L127" s="77">
        <f>SUM(L128:L162)</f>
        <v>6629.2</v>
      </c>
      <c r="M127" s="77">
        <f t="shared" ref="M127:P127" si="34">SUM(M128:M162)</f>
        <v>3304.5000000000009</v>
      </c>
      <c r="N127" s="77">
        <f t="shared" si="34"/>
        <v>6629.4000000000005</v>
      </c>
      <c r="O127" s="77">
        <f t="shared" si="34"/>
        <v>6299.9999999999991</v>
      </c>
      <c r="P127" s="77">
        <f t="shared" si="34"/>
        <v>6550</v>
      </c>
    </row>
    <row r="128" spans="1:22" ht="157.5" x14ac:dyDescent="0.25">
      <c r="A128" s="16" t="s">
        <v>95</v>
      </c>
      <c r="B128" s="11" t="s">
        <v>73</v>
      </c>
      <c r="C128" s="11">
        <v>1</v>
      </c>
      <c r="D128" s="11" t="s">
        <v>96</v>
      </c>
      <c r="E128" s="11" t="s">
        <v>103</v>
      </c>
      <c r="F128" s="11" t="s">
        <v>24</v>
      </c>
      <c r="G128" s="11" t="s">
        <v>21</v>
      </c>
      <c r="H128" s="11" t="s">
        <v>256</v>
      </c>
      <c r="I128" s="11" t="s">
        <v>94</v>
      </c>
      <c r="J128" s="67" t="s">
        <v>166</v>
      </c>
      <c r="K128" s="16" t="s">
        <v>110</v>
      </c>
      <c r="L128" s="57">
        <v>340</v>
      </c>
      <c r="M128" s="57">
        <v>0</v>
      </c>
      <c r="N128" s="86">
        <v>340</v>
      </c>
      <c r="O128" s="86">
        <v>363.3</v>
      </c>
      <c r="P128" s="86">
        <v>380</v>
      </c>
    </row>
    <row r="129" spans="1:16" ht="157.5" x14ac:dyDescent="0.25">
      <c r="A129" s="16" t="s">
        <v>95</v>
      </c>
      <c r="B129" s="11" t="s">
        <v>73</v>
      </c>
      <c r="C129" s="11">
        <v>1</v>
      </c>
      <c r="D129" s="11" t="s">
        <v>96</v>
      </c>
      <c r="E129" s="11" t="s">
        <v>103</v>
      </c>
      <c r="F129" s="11" t="s">
        <v>52</v>
      </c>
      <c r="G129" s="11" t="s">
        <v>21</v>
      </c>
      <c r="H129" s="11" t="s">
        <v>256</v>
      </c>
      <c r="I129" s="11" t="s">
        <v>94</v>
      </c>
      <c r="J129" s="16" t="s">
        <v>169</v>
      </c>
      <c r="K129" s="16" t="s">
        <v>110</v>
      </c>
      <c r="L129" s="57">
        <v>408</v>
      </c>
      <c r="M129" s="57">
        <v>120</v>
      </c>
      <c r="N129" s="86">
        <v>408</v>
      </c>
      <c r="O129" s="86">
        <v>301.60000000000002</v>
      </c>
      <c r="P129" s="86">
        <v>313</v>
      </c>
    </row>
    <row r="130" spans="1:16" ht="110.25" x14ac:dyDescent="0.25">
      <c r="A130" s="16" t="s">
        <v>95</v>
      </c>
      <c r="B130" s="11" t="s">
        <v>216</v>
      </c>
      <c r="C130" s="11" t="s">
        <v>35</v>
      </c>
      <c r="D130" s="11" t="s">
        <v>96</v>
      </c>
      <c r="E130" s="11" t="s">
        <v>103</v>
      </c>
      <c r="F130" s="11" t="s">
        <v>31</v>
      </c>
      <c r="G130" s="11" t="s">
        <v>21</v>
      </c>
      <c r="H130" s="11" t="s">
        <v>256</v>
      </c>
      <c r="I130" s="11" t="s">
        <v>94</v>
      </c>
      <c r="J130" s="73" t="s">
        <v>176</v>
      </c>
      <c r="K130" s="16" t="s">
        <v>217</v>
      </c>
      <c r="L130" s="57">
        <v>106</v>
      </c>
      <c r="M130" s="57">
        <v>74.5</v>
      </c>
      <c r="N130" s="86">
        <v>106</v>
      </c>
      <c r="O130" s="86">
        <v>142.5</v>
      </c>
      <c r="P130" s="86">
        <v>148</v>
      </c>
    </row>
    <row r="131" spans="1:16" ht="94.5" x14ac:dyDescent="0.25">
      <c r="A131" s="16" t="s">
        <v>95</v>
      </c>
      <c r="B131" s="11" t="s">
        <v>216</v>
      </c>
      <c r="C131" s="11" t="s">
        <v>35</v>
      </c>
      <c r="D131" s="11" t="s">
        <v>96</v>
      </c>
      <c r="E131" s="11" t="s">
        <v>111</v>
      </c>
      <c r="F131" s="11" t="s">
        <v>52</v>
      </c>
      <c r="G131" s="11" t="s">
        <v>47</v>
      </c>
      <c r="H131" s="11" t="s">
        <v>256</v>
      </c>
      <c r="I131" s="11" t="s">
        <v>94</v>
      </c>
      <c r="J131" s="67" t="s">
        <v>168</v>
      </c>
      <c r="K131" s="16" t="s">
        <v>217</v>
      </c>
      <c r="L131" s="57">
        <v>86</v>
      </c>
      <c r="M131" s="57">
        <v>16</v>
      </c>
      <c r="N131" s="86">
        <v>86</v>
      </c>
      <c r="O131" s="86">
        <v>86.5</v>
      </c>
      <c r="P131" s="86">
        <v>90</v>
      </c>
    </row>
    <row r="132" spans="1:16" ht="94.5" x14ac:dyDescent="0.25">
      <c r="A132" s="16" t="s">
        <v>95</v>
      </c>
      <c r="B132" s="11" t="s">
        <v>270</v>
      </c>
      <c r="C132" s="11">
        <v>1</v>
      </c>
      <c r="D132" s="11" t="s">
        <v>96</v>
      </c>
      <c r="E132" s="11" t="s">
        <v>103</v>
      </c>
      <c r="F132" s="11" t="s">
        <v>147</v>
      </c>
      <c r="G132" s="11" t="s">
        <v>21</v>
      </c>
      <c r="H132" s="11" t="s">
        <v>256</v>
      </c>
      <c r="I132" s="11" t="s">
        <v>94</v>
      </c>
      <c r="J132" s="67" t="s">
        <v>167</v>
      </c>
      <c r="K132" s="16" t="s">
        <v>271</v>
      </c>
      <c r="L132" s="57">
        <v>0</v>
      </c>
      <c r="M132" s="57">
        <v>50</v>
      </c>
      <c r="N132" s="86">
        <v>50</v>
      </c>
      <c r="O132" s="86">
        <v>50</v>
      </c>
      <c r="P132" s="86">
        <v>50</v>
      </c>
    </row>
    <row r="133" spans="1:16" ht="157.5" x14ac:dyDescent="0.25">
      <c r="A133" s="16" t="s">
        <v>95</v>
      </c>
      <c r="B133" s="11" t="s">
        <v>112</v>
      </c>
      <c r="C133" s="11">
        <v>1</v>
      </c>
      <c r="D133" s="11" t="s">
        <v>96</v>
      </c>
      <c r="E133" s="11" t="s">
        <v>103</v>
      </c>
      <c r="F133" s="11" t="s">
        <v>52</v>
      </c>
      <c r="G133" s="11" t="s">
        <v>21</v>
      </c>
      <c r="H133" s="11" t="s">
        <v>256</v>
      </c>
      <c r="I133" s="11" t="s">
        <v>94</v>
      </c>
      <c r="J133" s="67" t="s">
        <v>169</v>
      </c>
      <c r="K133" s="16" t="s">
        <v>207</v>
      </c>
      <c r="L133" s="57">
        <v>30</v>
      </c>
      <c r="M133" s="57">
        <v>30</v>
      </c>
      <c r="N133" s="86">
        <v>30</v>
      </c>
      <c r="O133" s="86">
        <v>31.2</v>
      </c>
      <c r="P133" s="86">
        <v>32.5</v>
      </c>
    </row>
    <row r="134" spans="1:16" ht="157.5" x14ac:dyDescent="0.25">
      <c r="A134" s="16" t="s">
        <v>95</v>
      </c>
      <c r="B134" s="11" t="s">
        <v>112</v>
      </c>
      <c r="C134" s="11">
        <v>1</v>
      </c>
      <c r="D134" s="11" t="s">
        <v>96</v>
      </c>
      <c r="E134" s="11" t="s">
        <v>111</v>
      </c>
      <c r="F134" s="11" t="s">
        <v>52</v>
      </c>
      <c r="G134" s="11" t="s">
        <v>47</v>
      </c>
      <c r="H134" s="11" t="s">
        <v>256</v>
      </c>
      <c r="I134" s="11" t="s">
        <v>94</v>
      </c>
      <c r="J134" s="67" t="s">
        <v>168</v>
      </c>
      <c r="K134" s="16" t="s">
        <v>207</v>
      </c>
      <c r="L134" s="57">
        <v>747.3</v>
      </c>
      <c r="M134" s="57">
        <v>-0.3</v>
      </c>
      <c r="N134" s="86">
        <v>723.8</v>
      </c>
      <c r="O134" s="86">
        <v>37.4</v>
      </c>
      <c r="P134" s="86">
        <v>40</v>
      </c>
    </row>
    <row r="135" spans="1:16" ht="157.5" x14ac:dyDescent="0.25">
      <c r="A135" s="16" t="s">
        <v>95</v>
      </c>
      <c r="B135" s="11" t="s">
        <v>112</v>
      </c>
      <c r="C135" s="11">
        <v>1</v>
      </c>
      <c r="D135" s="11" t="s">
        <v>96</v>
      </c>
      <c r="E135" s="11" t="s">
        <v>57</v>
      </c>
      <c r="F135" s="11" t="s">
        <v>28</v>
      </c>
      <c r="G135" s="11" t="s">
        <v>21</v>
      </c>
      <c r="H135" s="11" t="s">
        <v>256</v>
      </c>
      <c r="I135" s="11" t="s">
        <v>94</v>
      </c>
      <c r="J135" s="67" t="s">
        <v>220</v>
      </c>
      <c r="K135" s="16" t="s">
        <v>207</v>
      </c>
      <c r="L135" s="57">
        <v>16</v>
      </c>
      <c r="M135" s="57">
        <v>19</v>
      </c>
      <c r="N135" s="86">
        <v>19</v>
      </c>
      <c r="O135" s="86">
        <v>7.3</v>
      </c>
      <c r="P135" s="86">
        <v>8</v>
      </c>
    </row>
    <row r="136" spans="1:16" ht="157.5" x14ac:dyDescent="0.25">
      <c r="A136" s="16" t="s">
        <v>95</v>
      </c>
      <c r="B136" s="11" t="s">
        <v>112</v>
      </c>
      <c r="C136" s="11">
        <v>1</v>
      </c>
      <c r="D136" s="11" t="s">
        <v>96</v>
      </c>
      <c r="E136" s="11" t="s">
        <v>148</v>
      </c>
      <c r="F136" s="11" t="s">
        <v>18</v>
      </c>
      <c r="G136" s="11" t="s">
        <v>21</v>
      </c>
      <c r="H136" s="11" t="s">
        <v>256</v>
      </c>
      <c r="I136" s="11" t="s">
        <v>94</v>
      </c>
      <c r="J136" s="67" t="s">
        <v>163</v>
      </c>
      <c r="K136" s="16" t="s">
        <v>207</v>
      </c>
      <c r="L136" s="57">
        <v>161.5</v>
      </c>
      <c r="M136" s="57">
        <v>368.5</v>
      </c>
      <c r="N136" s="86">
        <v>368.5</v>
      </c>
      <c r="O136" s="86">
        <v>1164.8</v>
      </c>
      <c r="P136" s="86">
        <v>1212</v>
      </c>
    </row>
    <row r="137" spans="1:16" ht="189" x14ac:dyDescent="0.25">
      <c r="A137" s="16" t="s">
        <v>95</v>
      </c>
      <c r="B137" s="11" t="s">
        <v>104</v>
      </c>
      <c r="C137" s="11">
        <v>1</v>
      </c>
      <c r="D137" s="11" t="s">
        <v>96</v>
      </c>
      <c r="E137" s="11" t="s">
        <v>108</v>
      </c>
      <c r="F137" s="11" t="s">
        <v>52</v>
      </c>
      <c r="G137" s="11" t="s">
        <v>47</v>
      </c>
      <c r="H137" s="11" t="s">
        <v>256</v>
      </c>
      <c r="I137" s="11" t="s">
        <v>94</v>
      </c>
      <c r="J137" s="67" t="s">
        <v>229</v>
      </c>
      <c r="K137" s="16" t="s">
        <v>105</v>
      </c>
      <c r="L137" s="57">
        <v>4</v>
      </c>
      <c r="M137" s="57">
        <v>0</v>
      </c>
      <c r="N137" s="86">
        <v>4</v>
      </c>
      <c r="O137" s="86">
        <v>3.1</v>
      </c>
      <c r="P137" s="86">
        <v>4</v>
      </c>
    </row>
    <row r="138" spans="1:16" ht="189" x14ac:dyDescent="0.25">
      <c r="A138" s="16" t="s">
        <v>95</v>
      </c>
      <c r="B138" s="11" t="s">
        <v>37</v>
      </c>
      <c r="C138" s="11">
        <v>1</v>
      </c>
      <c r="D138" s="11" t="s">
        <v>96</v>
      </c>
      <c r="E138" s="11" t="s">
        <v>34</v>
      </c>
      <c r="F138" s="11" t="s">
        <v>24</v>
      </c>
      <c r="G138" s="11" t="s">
        <v>21</v>
      </c>
      <c r="H138" s="11" t="s">
        <v>256</v>
      </c>
      <c r="I138" s="11" t="s">
        <v>94</v>
      </c>
      <c r="J138" s="67" t="s">
        <v>221</v>
      </c>
      <c r="K138" s="17" t="s">
        <v>125</v>
      </c>
      <c r="L138" s="57">
        <v>160</v>
      </c>
      <c r="M138" s="57">
        <v>41.6</v>
      </c>
      <c r="N138" s="86">
        <v>160</v>
      </c>
      <c r="O138" s="86">
        <v>198</v>
      </c>
      <c r="P138" s="86">
        <v>200</v>
      </c>
    </row>
    <row r="139" spans="1:16" ht="157.5" x14ac:dyDescent="0.25">
      <c r="A139" s="16" t="s">
        <v>95</v>
      </c>
      <c r="B139" s="11" t="s">
        <v>37</v>
      </c>
      <c r="C139" s="11">
        <v>1</v>
      </c>
      <c r="D139" s="11" t="s">
        <v>96</v>
      </c>
      <c r="E139" s="11" t="s">
        <v>34</v>
      </c>
      <c r="F139" s="11" t="s">
        <v>31</v>
      </c>
      <c r="G139" s="11" t="s">
        <v>21</v>
      </c>
      <c r="H139" s="11" t="s">
        <v>256</v>
      </c>
      <c r="I139" s="11" t="s">
        <v>94</v>
      </c>
      <c r="J139" s="67" t="s">
        <v>171</v>
      </c>
      <c r="K139" s="17" t="s">
        <v>125</v>
      </c>
      <c r="L139" s="57">
        <v>14</v>
      </c>
      <c r="M139" s="57">
        <v>14.4</v>
      </c>
      <c r="N139" s="86">
        <v>14.4</v>
      </c>
      <c r="O139" s="86">
        <v>15</v>
      </c>
      <c r="P139" s="86">
        <v>16</v>
      </c>
    </row>
    <row r="140" spans="1:16" ht="157.5" x14ac:dyDescent="0.25">
      <c r="A140" s="16" t="s">
        <v>95</v>
      </c>
      <c r="B140" s="11" t="s">
        <v>37</v>
      </c>
      <c r="C140" s="11">
        <v>1</v>
      </c>
      <c r="D140" s="11" t="s">
        <v>96</v>
      </c>
      <c r="E140" s="11" t="s">
        <v>53</v>
      </c>
      <c r="F140" s="11" t="s">
        <v>18</v>
      </c>
      <c r="G140" s="11" t="s">
        <v>21</v>
      </c>
      <c r="H140" s="11" t="s">
        <v>256</v>
      </c>
      <c r="I140" s="11" t="s">
        <v>94</v>
      </c>
      <c r="J140" s="67" t="s">
        <v>172</v>
      </c>
      <c r="K140" s="17" t="s">
        <v>125</v>
      </c>
      <c r="L140" s="57">
        <v>27</v>
      </c>
      <c r="M140" s="57">
        <v>10</v>
      </c>
      <c r="N140" s="86">
        <v>27</v>
      </c>
      <c r="O140" s="86">
        <v>0</v>
      </c>
      <c r="P140" s="86">
        <v>0</v>
      </c>
    </row>
    <row r="141" spans="1:16" ht="173.25" x14ac:dyDescent="0.25">
      <c r="A141" s="16" t="s">
        <v>95</v>
      </c>
      <c r="B141" s="11" t="s">
        <v>37</v>
      </c>
      <c r="C141" s="11">
        <v>1</v>
      </c>
      <c r="D141" s="11" t="s">
        <v>96</v>
      </c>
      <c r="E141" s="11" t="s">
        <v>149</v>
      </c>
      <c r="F141" s="11" t="s">
        <v>18</v>
      </c>
      <c r="G141" s="11" t="s">
        <v>21</v>
      </c>
      <c r="H141" s="11" t="s">
        <v>256</v>
      </c>
      <c r="I141" s="11" t="s">
        <v>94</v>
      </c>
      <c r="J141" s="67" t="s">
        <v>162</v>
      </c>
      <c r="K141" s="17" t="s">
        <v>125</v>
      </c>
      <c r="L141" s="57">
        <v>0</v>
      </c>
      <c r="M141" s="57">
        <v>0.2</v>
      </c>
      <c r="N141" s="86">
        <v>0.2</v>
      </c>
      <c r="O141" s="86">
        <v>0</v>
      </c>
      <c r="P141" s="86">
        <v>0</v>
      </c>
    </row>
    <row r="142" spans="1:16" ht="120.75" customHeight="1" x14ac:dyDescent="0.25">
      <c r="A142" s="16" t="s">
        <v>95</v>
      </c>
      <c r="B142" s="11" t="s">
        <v>37</v>
      </c>
      <c r="C142" s="11">
        <v>1</v>
      </c>
      <c r="D142" s="11" t="s">
        <v>96</v>
      </c>
      <c r="E142" s="11" t="s">
        <v>111</v>
      </c>
      <c r="F142" s="11" t="s">
        <v>52</v>
      </c>
      <c r="G142" s="11" t="s">
        <v>47</v>
      </c>
      <c r="H142" s="11" t="s">
        <v>256</v>
      </c>
      <c r="I142" s="11" t="s">
        <v>94</v>
      </c>
      <c r="J142" s="67" t="s">
        <v>168</v>
      </c>
      <c r="K142" s="17" t="s">
        <v>125</v>
      </c>
      <c r="L142" s="57">
        <v>402.2</v>
      </c>
      <c r="M142" s="57">
        <v>-29.3</v>
      </c>
      <c r="N142" s="86">
        <v>0</v>
      </c>
      <c r="O142" s="86">
        <v>27</v>
      </c>
      <c r="P142" s="86">
        <v>30</v>
      </c>
    </row>
    <row r="143" spans="1:16" ht="141.75" x14ac:dyDescent="0.25">
      <c r="A143" s="16" t="s">
        <v>95</v>
      </c>
      <c r="B143" s="11">
        <v>188</v>
      </c>
      <c r="C143" s="11">
        <v>1</v>
      </c>
      <c r="D143" s="11" t="s">
        <v>96</v>
      </c>
      <c r="E143" s="11" t="s">
        <v>99</v>
      </c>
      <c r="F143" s="11" t="s">
        <v>52</v>
      </c>
      <c r="G143" s="11" t="s">
        <v>47</v>
      </c>
      <c r="H143" s="11" t="s">
        <v>256</v>
      </c>
      <c r="I143" s="11">
        <v>140</v>
      </c>
      <c r="J143" s="67" t="s">
        <v>165</v>
      </c>
      <c r="K143" s="16" t="s">
        <v>58</v>
      </c>
      <c r="L143" s="57">
        <v>213</v>
      </c>
      <c r="M143" s="57">
        <v>319.39999999999998</v>
      </c>
      <c r="N143" s="86">
        <v>319.39999999999998</v>
      </c>
      <c r="O143" s="86">
        <v>213</v>
      </c>
      <c r="P143" s="86">
        <v>220</v>
      </c>
    </row>
    <row r="144" spans="1:16" ht="94.5" x14ac:dyDescent="0.25">
      <c r="A144" s="16" t="s">
        <v>95</v>
      </c>
      <c r="B144" s="11">
        <v>188</v>
      </c>
      <c r="C144" s="11">
        <v>1</v>
      </c>
      <c r="D144" s="11" t="s">
        <v>96</v>
      </c>
      <c r="E144" s="11" t="s">
        <v>111</v>
      </c>
      <c r="F144" s="11" t="s">
        <v>52</v>
      </c>
      <c r="G144" s="11" t="s">
        <v>47</v>
      </c>
      <c r="H144" s="11" t="s">
        <v>256</v>
      </c>
      <c r="I144" s="11">
        <v>140</v>
      </c>
      <c r="J144" s="67" t="s">
        <v>168</v>
      </c>
      <c r="K144" s="16" t="s">
        <v>58</v>
      </c>
      <c r="L144" s="57">
        <v>1297.8</v>
      </c>
      <c r="M144" s="57">
        <v>734.7</v>
      </c>
      <c r="N144" s="86">
        <v>1297.8</v>
      </c>
      <c r="O144" s="86">
        <v>1395</v>
      </c>
      <c r="P144" s="86">
        <v>1450</v>
      </c>
    </row>
    <row r="145" spans="1:18" ht="173.25" x14ac:dyDescent="0.25">
      <c r="A145" s="16" t="s">
        <v>95</v>
      </c>
      <c r="B145" s="11">
        <v>188</v>
      </c>
      <c r="C145" s="11">
        <v>1</v>
      </c>
      <c r="D145" s="11" t="s">
        <v>96</v>
      </c>
      <c r="E145" s="11" t="s">
        <v>57</v>
      </c>
      <c r="F145" s="11" t="s">
        <v>24</v>
      </c>
      <c r="G145" s="11" t="s">
        <v>21</v>
      </c>
      <c r="H145" s="11" t="s">
        <v>256</v>
      </c>
      <c r="I145" s="11">
        <v>140</v>
      </c>
      <c r="J145" s="67" t="s">
        <v>170</v>
      </c>
      <c r="K145" s="16" t="s">
        <v>58</v>
      </c>
      <c r="L145" s="57">
        <v>108</v>
      </c>
      <c r="M145" s="57">
        <v>160.6</v>
      </c>
      <c r="N145" s="86">
        <v>160.6</v>
      </c>
      <c r="O145" s="86">
        <v>104</v>
      </c>
      <c r="P145" s="86">
        <v>108</v>
      </c>
    </row>
    <row r="146" spans="1:18" ht="157.5" x14ac:dyDescent="0.25">
      <c r="A146" s="16" t="s">
        <v>95</v>
      </c>
      <c r="B146" s="11" t="s">
        <v>98</v>
      </c>
      <c r="C146" s="11" t="s">
        <v>35</v>
      </c>
      <c r="D146" s="11" t="s">
        <v>96</v>
      </c>
      <c r="E146" s="11" t="s">
        <v>148</v>
      </c>
      <c r="F146" s="11" t="s">
        <v>18</v>
      </c>
      <c r="G146" s="11" t="s">
        <v>21</v>
      </c>
      <c r="H146" s="11" t="s">
        <v>256</v>
      </c>
      <c r="I146" s="11" t="s">
        <v>94</v>
      </c>
      <c r="J146" s="67" t="s">
        <v>163</v>
      </c>
      <c r="K146" s="16" t="s">
        <v>58</v>
      </c>
      <c r="L146" s="57">
        <v>22.5</v>
      </c>
      <c r="M146" s="57">
        <v>30</v>
      </c>
      <c r="N146" s="86">
        <v>30</v>
      </c>
      <c r="O146" s="86">
        <v>59.3</v>
      </c>
      <c r="P146" s="86">
        <v>62</v>
      </c>
    </row>
    <row r="147" spans="1:18" ht="96.75" customHeight="1" x14ac:dyDescent="0.25">
      <c r="A147" s="16" t="s">
        <v>95</v>
      </c>
      <c r="B147" s="11">
        <v>188</v>
      </c>
      <c r="C147" s="11">
        <v>1</v>
      </c>
      <c r="D147" s="11" t="s">
        <v>96</v>
      </c>
      <c r="E147" s="11" t="s">
        <v>107</v>
      </c>
      <c r="F147" s="11" t="s">
        <v>31</v>
      </c>
      <c r="G147" s="11" t="s">
        <v>21</v>
      </c>
      <c r="H147" s="11" t="s">
        <v>256</v>
      </c>
      <c r="I147" s="11">
        <v>140</v>
      </c>
      <c r="J147" s="67" t="s">
        <v>173</v>
      </c>
      <c r="K147" s="16" t="s">
        <v>58</v>
      </c>
      <c r="L147" s="127">
        <v>323</v>
      </c>
      <c r="M147" s="127">
        <v>323</v>
      </c>
      <c r="N147" s="96">
        <v>323</v>
      </c>
      <c r="O147" s="96">
        <v>218.4</v>
      </c>
      <c r="P147" s="86">
        <v>230</v>
      </c>
    </row>
    <row r="148" spans="1:18" ht="173.25" x14ac:dyDescent="0.25">
      <c r="A148" s="16" t="s">
        <v>95</v>
      </c>
      <c r="B148" s="11">
        <v>188</v>
      </c>
      <c r="C148" s="11">
        <v>1</v>
      </c>
      <c r="D148" s="11" t="s">
        <v>96</v>
      </c>
      <c r="E148" s="11" t="s">
        <v>149</v>
      </c>
      <c r="F148" s="11" t="s">
        <v>18</v>
      </c>
      <c r="G148" s="11" t="s">
        <v>21</v>
      </c>
      <c r="H148" s="11" t="s">
        <v>256</v>
      </c>
      <c r="I148" s="11">
        <v>140</v>
      </c>
      <c r="J148" s="67" t="s">
        <v>162</v>
      </c>
      <c r="K148" s="16" t="s">
        <v>58</v>
      </c>
      <c r="L148" s="127">
        <v>155.19999999999999</v>
      </c>
      <c r="M148" s="127">
        <v>76</v>
      </c>
      <c r="N148" s="96">
        <v>155.19999999999999</v>
      </c>
      <c r="O148" s="96">
        <v>240</v>
      </c>
      <c r="P148" s="86">
        <v>250</v>
      </c>
    </row>
    <row r="149" spans="1:18" ht="157.5" x14ac:dyDescent="0.25">
      <c r="A149" s="16" t="s">
        <v>95</v>
      </c>
      <c r="B149" s="11" t="s">
        <v>150</v>
      </c>
      <c r="C149" s="11">
        <v>1</v>
      </c>
      <c r="D149" s="11" t="s">
        <v>96</v>
      </c>
      <c r="E149" s="11" t="s">
        <v>103</v>
      </c>
      <c r="F149" s="11" t="s">
        <v>147</v>
      </c>
      <c r="G149" s="11" t="s">
        <v>21</v>
      </c>
      <c r="H149" s="11" t="s">
        <v>256</v>
      </c>
      <c r="I149" s="11" t="s">
        <v>94</v>
      </c>
      <c r="J149" s="67" t="s">
        <v>167</v>
      </c>
      <c r="K149" s="43" t="s">
        <v>60</v>
      </c>
      <c r="L149" s="127">
        <v>180</v>
      </c>
      <c r="M149" s="127">
        <v>149.5</v>
      </c>
      <c r="N149" s="96">
        <v>180</v>
      </c>
      <c r="O149" s="96">
        <v>76</v>
      </c>
      <c r="P149" s="86">
        <v>80</v>
      </c>
    </row>
    <row r="150" spans="1:18" ht="157.5" x14ac:dyDescent="0.25">
      <c r="A150" s="16" t="s">
        <v>95</v>
      </c>
      <c r="B150" s="11" t="s">
        <v>150</v>
      </c>
      <c r="C150" s="11">
        <v>1</v>
      </c>
      <c r="D150" s="11" t="s">
        <v>96</v>
      </c>
      <c r="E150" s="11" t="s">
        <v>149</v>
      </c>
      <c r="F150" s="11" t="s">
        <v>18</v>
      </c>
      <c r="G150" s="11" t="s">
        <v>21</v>
      </c>
      <c r="H150" s="11" t="s">
        <v>256</v>
      </c>
      <c r="I150" s="11" t="s">
        <v>94</v>
      </c>
      <c r="J150" s="67" t="s">
        <v>167</v>
      </c>
      <c r="K150" s="43" t="s">
        <v>60</v>
      </c>
      <c r="L150" s="127">
        <v>17</v>
      </c>
      <c r="M150" s="127">
        <v>8.5</v>
      </c>
      <c r="N150" s="96">
        <v>17</v>
      </c>
      <c r="O150" s="96">
        <v>0</v>
      </c>
      <c r="P150" s="86">
        <v>0</v>
      </c>
    </row>
    <row r="151" spans="1:18" ht="409.6" customHeight="1" x14ac:dyDescent="0.25">
      <c r="A151" s="16" t="s">
        <v>95</v>
      </c>
      <c r="B151" s="11" t="s">
        <v>100</v>
      </c>
      <c r="C151" s="11">
        <v>1</v>
      </c>
      <c r="D151" s="11" t="s">
        <v>96</v>
      </c>
      <c r="E151" s="11" t="s">
        <v>99</v>
      </c>
      <c r="F151" s="11" t="s">
        <v>52</v>
      </c>
      <c r="G151" s="11" t="s">
        <v>47</v>
      </c>
      <c r="H151" s="11" t="s">
        <v>256</v>
      </c>
      <c r="I151" s="11" t="s">
        <v>94</v>
      </c>
      <c r="J151" s="67" t="s">
        <v>165</v>
      </c>
      <c r="K151" s="16" t="s">
        <v>208</v>
      </c>
      <c r="L151" s="127">
        <v>375.7</v>
      </c>
      <c r="M151" s="127">
        <v>5.3</v>
      </c>
      <c r="N151" s="96">
        <v>375.7</v>
      </c>
      <c r="O151" s="96">
        <v>707.2</v>
      </c>
      <c r="P151" s="86">
        <v>735.5</v>
      </c>
    </row>
    <row r="152" spans="1:18" ht="94.5" x14ac:dyDescent="0.25">
      <c r="A152" s="16" t="s">
        <v>95</v>
      </c>
      <c r="B152" s="11" t="s">
        <v>151</v>
      </c>
      <c r="C152" s="11">
        <v>1</v>
      </c>
      <c r="D152" s="11" t="s">
        <v>96</v>
      </c>
      <c r="E152" s="11" t="s">
        <v>152</v>
      </c>
      <c r="F152" s="11" t="s">
        <v>18</v>
      </c>
      <c r="G152" s="11" t="s">
        <v>21</v>
      </c>
      <c r="H152" s="11" t="s">
        <v>256</v>
      </c>
      <c r="I152" s="11" t="s">
        <v>94</v>
      </c>
      <c r="J152" s="67" t="s">
        <v>174</v>
      </c>
      <c r="K152" s="16" t="s">
        <v>202</v>
      </c>
      <c r="L152" s="127">
        <v>340</v>
      </c>
      <c r="M152" s="127">
        <v>56</v>
      </c>
      <c r="N152" s="96">
        <v>340</v>
      </c>
      <c r="O152" s="96">
        <v>244.4</v>
      </c>
      <c r="P152" s="86">
        <v>254.2</v>
      </c>
    </row>
    <row r="153" spans="1:18" ht="189" x14ac:dyDescent="0.25">
      <c r="A153" s="16" t="s">
        <v>95</v>
      </c>
      <c r="B153" s="11" t="s">
        <v>109</v>
      </c>
      <c r="C153" s="11">
        <v>1</v>
      </c>
      <c r="D153" s="11" t="s">
        <v>96</v>
      </c>
      <c r="E153" s="11" t="s">
        <v>108</v>
      </c>
      <c r="F153" s="11" t="s">
        <v>52</v>
      </c>
      <c r="G153" s="11" t="s">
        <v>47</v>
      </c>
      <c r="H153" s="11" t="s">
        <v>256</v>
      </c>
      <c r="I153" s="11" t="s">
        <v>94</v>
      </c>
      <c r="J153" s="67" t="s">
        <v>229</v>
      </c>
      <c r="K153" s="16" t="s">
        <v>88</v>
      </c>
      <c r="L153" s="57">
        <v>83</v>
      </c>
      <c r="M153" s="57">
        <v>73</v>
      </c>
      <c r="N153" s="86">
        <v>83</v>
      </c>
      <c r="O153" s="86">
        <v>49</v>
      </c>
      <c r="P153" s="86">
        <v>50</v>
      </c>
    </row>
    <row r="154" spans="1:18" ht="141.75" x14ac:dyDescent="0.25">
      <c r="A154" s="16" t="s">
        <v>95</v>
      </c>
      <c r="B154" s="11" t="s">
        <v>61</v>
      </c>
      <c r="C154" s="11">
        <v>1</v>
      </c>
      <c r="D154" s="11" t="s">
        <v>96</v>
      </c>
      <c r="E154" s="11" t="s">
        <v>111</v>
      </c>
      <c r="F154" s="11" t="s">
        <v>52</v>
      </c>
      <c r="G154" s="11" t="s">
        <v>47</v>
      </c>
      <c r="H154" s="11" t="s">
        <v>19</v>
      </c>
      <c r="I154" s="11" t="s">
        <v>94</v>
      </c>
      <c r="J154" s="67" t="s">
        <v>168</v>
      </c>
      <c r="K154" s="16" t="s">
        <v>89</v>
      </c>
      <c r="L154" s="57">
        <v>5</v>
      </c>
      <c r="M154" s="57">
        <v>0</v>
      </c>
      <c r="N154" s="86">
        <v>5</v>
      </c>
      <c r="O154" s="86">
        <v>8.3000000000000007</v>
      </c>
      <c r="P154" s="86">
        <v>8.6</v>
      </c>
    </row>
    <row r="155" spans="1:18" ht="346.5" x14ac:dyDescent="0.25">
      <c r="A155" s="16" t="s">
        <v>95</v>
      </c>
      <c r="B155" s="11" t="s">
        <v>102</v>
      </c>
      <c r="C155" s="11">
        <v>1</v>
      </c>
      <c r="D155" s="11" t="s">
        <v>96</v>
      </c>
      <c r="E155" s="11" t="s">
        <v>111</v>
      </c>
      <c r="F155" s="11" t="s">
        <v>52</v>
      </c>
      <c r="G155" s="11" t="s">
        <v>47</v>
      </c>
      <c r="H155" s="11" t="s">
        <v>19</v>
      </c>
      <c r="I155" s="11" t="s">
        <v>94</v>
      </c>
      <c r="J155" s="67" t="s">
        <v>168</v>
      </c>
      <c r="K155" s="64" t="s">
        <v>199</v>
      </c>
      <c r="L155" s="57">
        <v>180</v>
      </c>
      <c r="M155" s="57">
        <v>50</v>
      </c>
      <c r="N155" s="86">
        <v>180</v>
      </c>
      <c r="O155" s="86">
        <v>113.4</v>
      </c>
      <c r="P155" s="86">
        <v>118</v>
      </c>
    </row>
    <row r="156" spans="1:18" ht="94.5" x14ac:dyDescent="0.25">
      <c r="A156" s="16" t="s">
        <v>95</v>
      </c>
      <c r="B156" s="11" t="s">
        <v>113</v>
      </c>
      <c r="C156" s="11">
        <v>1</v>
      </c>
      <c r="D156" s="11" t="s">
        <v>96</v>
      </c>
      <c r="E156" s="11" t="s">
        <v>111</v>
      </c>
      <c r="F156" s="11" t="s">
        <v>52</v>
      </c>
      <c r="G156" s="11" t="s">
        <v>47</v>
      </c>
      <c r="H156" s="11" t="s">
        <v>19</v>
      </c>
      <c r="I156" s="11" t="s">
        <v>94</v>
      </c>
      <c r="J156" s="67" t="s">
        <v>168</v>
      </c>
      <c r="K156" s="64" t="s">
        <v>200</v>
      </c>
      <c r="L156" s="57">
        <v>304.60000000000002</v>
      </c>
      <c r="M156" s="57">
        <v>302.3</v>
      </c>
      <c r="N156" s="86">
        <v>304.60000000000002</v>
      </c>
      <c r="O156" s="86">
        <v>293.3</v>
      </c>
      <c r="P156" s="86">
        <v>305</v>
      </c>
    </row>
    <row r="157" spans="1:18" ht="94.5" x14ac:dyDescent="0.25">
      <c r="A157" s="16" t="s">
        <v>95</v>
      </c>
      <c r="B157" s="11" t="s">
        <v>164</v>
      </c>
      <c r="C157" s="11" t="s">
        <v>35</v>
      </c>
      <c r="D157" s="11" t="s">
        <v>96</v>
      </c>
      <c r="E157" s="11" t="s">
        <v>111</v>
      </c>
      <c r="F157" s="11" t="s">
        <v>52</v>
      </c>
      <c r="G157" s="11" t="s">
        <v>47</v>
      </c>
      <c r="H157" s="11" t="s">
        <v>19</v>
      </c>
      <c r="I157" s="11" t="s">
        <v>94</v>
      </c>
      <c r="J157" s="67" t="s">
        <v>168</v>
      </c>
      <c r="K157" s="64" t="s">
        <v>201</v>
      </c>
      <c r="L157" s="57">
        <v>57.4</v>
      </c>
      <c r="M157" s="57">
        <v>59.8</v>
      </c>
      <c r="N157" s="86">
        <v>57.4</v>
      </c>
      <c r="O157" s="86">
        <v>26</v>
      </c>
      <c r="P157" s="86">
        <v>27</v>
      </c>
    </row>
    <row r="158" spans="1:18" ht="94.5" x14ac:dyDescent="0.25">
      <c r="A158" s="16" t="s">
        <v>95</v>
      </c>
      <c r="B158" s="11" t="s">
        <v>80</v>
      </c>
      <c r="C158" s="11">
        <v>1</v>
      </c>
      <c r="D158" s="11" t="s">
        <v>96</v>
      </c>
      <c r="E158" s="11" t="s">
        <v>111</v>
      </c>
      <c r="F158" s="11" t="s">
        <v>52</v>
      </c>
      <c r="G158" s="11" t="s">
        <v>47</v>
      </c>
      <c r="H158" s="11" t="s">
        <v>19</v>
      </c>
      <c r="I158" s="11" t="s">
        <v>94</v>
      </c>
      <c r="J158" s="67" t="s">
        <v>168</v>
      </c>
      <c r="K158" s="16" t="s">
        <v>79</v>
      </c>
      <c r="L158" s="57">
        <v>33</v>
      </c>
      <c r="M158" s="57">
        <v>33</v>
      </c>
      <c r="N158" s="86">
        <v>33</v>
      </c>
      <c r="O158" s="86">
        <v>0</v>
      </c>
      <c r="P158" s="86">
        <v>0</v>
      </c>
    </row>
    <row r="159" spans="1:18" s="9" customFormat="1" ht="198" customHeight="1" x14ac:dyDescent="0.25">
      <c r="A159" s="16" t="s">
        <v>95</v>
      </c>
      <c r="B159" s="11" t="s">
        <v>132</v>
      </c>
      <c r="C159" s="11">
        <v>1</v>
      </c>
      <c r="D159" s="11" t="s">
        <v>96</v>
      </c>
      <c r="E159" s="11" t="s">
        <v>101</v>
      </c>
      <c r="F159" s="11" t="s">
        <v>153</v>
      </c>
      <c r="G159" s="11" t="s">
        <v>47</v>
      </c>
      <c r="H159" s="11" t="s">
        <v>19</v>
      </c>
      <c r="I159" s="11" t="s">
        <v>94</v>
      </c>
      <c r="J159" s="67" t="s">
        <v>175</v>
      </c>
      <c r="K159" s="16" t="s">
        <v>154</v>
      </c>
      <c r="L159" s="57">
        <v>22</v>
      </c>
      <c r="M159" s="57">
        <v>22</v>
      </c>
      <c r="N159" s="86">
        <v>22</v>
      </c>
      <c r="O159" s="86">
        <v>17</v>
      </c>
      <c r="P159" s="86">
        <v>17.7</v>
      </c>
      <c r="Q159"/>
      <c r="R159"/>
    </row>
    <row r="160" spans="1:18" s="9" customFormat="1" ht="198" customHeight="1" x14ac:dyDescent="0.25">
      <c r="A160" s="16" t="s">
        <v>95</v>
      </c>
      <c r="B160" s="11" t="s">
        <v>132</v>
      </c>
      <c r="C160" s="11">
        <v>1</v>
      </c>
      <c r="D160" s="11" t="s">
        <v>96</v>
      </c>
      <c r="E160" s="11" t="s">
        <v>258</v>
      </c>
      <c r="F160" s="11" t="s">
        <v>18</v>
      </c>
      <c r="G160" s="11" t="s">
        <v>47</v>
      </c>
      <c r="H160" s="11" t="s">
        <v>19</v>
      </c>
      <c r="I160" s="11" t="s">
        <v>94</v>
      </c>
      <c r="J160" s="67" t="s">
        <v>259</v>
      </c>
      <c r="K160" s="16" t="s">
        <v>154</v>
      </c>
      <c r="L160" s="57">
        <v>70</v>
      </c>
      <c r="M160" s="57">
        <v>22.5</v>
      </c>
      <c r="N160" s="86">
        <v>70</v>
      </c>
      <c r="O160" s="86">
        <v>0</v>
      </c>
      <c r="P160" s="86">
        <v>0</v>
      </c>
      <c r="Q160"/>
      <c r="R160"/>
    </row>
    <row r="161" spans="1:19" ht="94.5" x14ac:dyDescent="0.25">
      <c r="A161" s="16" t="s">
        <v>95</v>
      </c>
      <c r="B161" s="11" t="s">
        <v>132</v>
      </c>
      <c r="C161" s="11">
        <v>1</v>
      </c>
      <c r="D161" s="11" t="s">
        <v>96</v>
      </c>
      <c r="E161" s="11" t="s">
        <v>111</v>
      </c>
      <c r="F161" s="11" t="s">
        <v>52</v>
      </c>
      <c r="G161" s="11" t="s">
        <v>47</v>
      </c>
      <c r="H161" s="11" t="s">
        <v>19</v>
      </c>
      <c r="I161" s="11" t="s">
        <v>94</v>
      </c>
      <c r="J161" s="67" t="s">
        <v>168</v>
      </c>
      <c r="K161" s="16" t="s">
        <v>154</v>
      </c>
      <c r="L161" s="57">
        <v>204</v>
      </c>
      <c r="M161" s="57">
        <v>28.3</v>
      </c>
      <c r="N161" s="86">
        <v>202.8</v>
      </c>
      <c r="O161" s="86">
        <v>108</v>
      </c>
      <c r="P161" s="86">
        <v>110.5</v>
      </c>
      <c r="R161" s="9"/>
    </row>
    <row r="162" spans="1:19" ht="189" x14ac:dyDescent="0.25">
      <c r="A162" s="16" t="s">
        <v>95</v>
      </c>
      <c r="B162" s="11" t="s">
        <v>145</v>
      </c>
      <c r="C162" s="11" t="s">
        <v>35</v>
      </c>
      <c r="D162" s="11" t="s">
        <v>96</v>
      </c>
      <c r="E162" s="11" t="s">
        <v>101</v>
      </c>
      <c r="F162" s="11" t="s">
        <v>153</v>
      </c>
      <c r="G162" s="11" t="s">
        <v>47</v>
      </c>
      <c r="H162" s="11" t="s">
        <v>19</v>
      </c>
      <c r="I162" s="11" t="s">
        <v>94</v>
      </c>
      <c r="J162" s="67" t="s">
        <v>175</v>
      </c>
      <c r="K162" s="65" t="s">
        <v>203</v>
      </c>
      <c r="L162" s="57">
        <v>136</v>
      </c>
      <c r="M162" s="57">
        <v>136</v>
      </c>
      <c r="N162" s="86">
        <v>136</v>
      </c>
      <c r="O162" s="86">
        <v>0</v>
      </c>
      <c r="P162" s="86">
        <v>0</v>
      </c>
      <c r="R162" s="9"/>
    </row>
    <row r="163" spans="1:19" ht="47.25" x14ac:dyDescent="0.25">
      <c r="A163" s="16" t="s">
        <v>114</v>
      </c>
      <c r="B163" s="11" t="s">
        <v>18</v>
      </c>
      <c r="C163" s="21" t="s">
        <v>35</v>
      </c>
      <c r="D163" s="21" t="s">
        <v>115</v>
      </c>
      <c r="E163" s="21" t="s">
        <v>17</v>
      </c>
      <c r="F163" s="21" t="s">
        <v>18</v>
      </c>
      <c r="G163" s="21" t="s">
        <v>17</v>
      </c>
      <c r="H163" s="21" t="s">
        <v>19</v>
      </c>
      <c r="I163" s="21" t="s">
        <v>18</v>
      </c>
      <c r="J163" s="68"/>
      <c r="K163" s="68"/>
      <c r="L163" s="77">
        <f>SUM(L164)</f>
        <v>0</v>
      </c>
      <c r="M163" s="77">
        <f t="shared" ref="M163:P163" si="35">SUM(M164)</f>
        <v>-17.5</v>
      </c>
      <c r="N163" s="77">
        <f t="shared" si="35"/>
        <v>0</v>
      </c>
      <c r="O163" s="77">
        <f t="shared" si="35"/>
        <v>0</v>
      </c>
      <c r="P163" s="77">
        <f t="shared" si="35"/>
        <v>0</v>
      </c>
    </row>
    <row r="164" spans="1:19" s="9" customFormat="1" ht="31.5" x14ac:dyDescent="0.25">
      <c r="A164" s="16" t="s">
        <v>155</v>
      </c>
      <c r="B164" s="11" t="s">
        <v>18</v>
      </c>
      <c r="C164" s="21" t="s">
        <v>35</v>
      </c>
      <c r="D164" s="21" t="s">
        <v>115</v>
      </c>
      <c r="E164" s="21" t="s">
        <v>21</v>
      </c>
      <c r="F164" s="21" t="s">
        <v>18</v>
      </c>
      <c r="G164" s="21" t="s">
        <v>17</v>
      </c>
      <c r="H164" s="21" t="s">
        <v>19</v>
      </c>
      <c r="I164" s="21" t="s">
        <v>116</v>
      </c>
      <c r="J164" s="16" t="s">
        <v>155</v>
      </c>
      <c r="K164" s="68"/>
      <c r="L164" s="46">
        <f>SUM(L165)</f>
        <v>0</v>
      </c>
      <c r="M164" s="46">
        <f>SUM(M165)</f>
        <v>-17.5</v>
      </c>
      <c r="N164" s="85">
        <f>SUM(N165)</f>
        <v>0</v>
      </c>
      <c r="O164" s="85">
        <f t="shared" ref="O164:P164" si="36">SUM(O165)</f>
        <v>0</v>
      </c>
      <c r="P164" s="85">
        <f t="shared" si="36"/>
        <v>0</v>
      </c>
      <c r="R164"/>
      <c r="S164"/>
    </row>
    <row r="165" spans="1:19" ht="117.75" customHeight="1" x14ac:dyDescent="0.25">
      <c r="A165" s="16" t="s">
        <v>156</v>
      </c>
      <c r="B165" s="11" t="s">
        <v>132</v>
      </c>
      <c r="C165" s="11" t="s">
        <v>35</v>
      </c>
      <c r="D165" s="11" t="s">
        <v>115</v>
      </c>
      <c r="E165" s="11" t="s">
        <v>21</v>
      </c>
      <c r="F165" s="11" t="s">
        <v>52</v>
      </c>
      <c r="G165" s="11" t="s">
        <v>47</v>
      </c>
      <c r="H165" s="11" t="s">
        <v>19</v>
      </c>
      <c r="I165" s="11" t="s">
        <v>116</v>
      </c>
      <c r="J165" s="67" t="s">
        <v>184</v>
      </c>
      <c r="K165" s="16" t="s">
        <v>154</v>
      </c>
      <c r="L165" s="57">
        <v>0</v>
      </c>
      <c r="M165" s="57">
        <v>-17.5</v>
      </c>
      <c r="N165" s="86">
        <v>0</v>
      </c>
      <c r="O165" s="86">
        <v>0</v>
      </c>
      <c r="P165" s="86">
        <v>0</v>
      </c>
      <c r="S165" s="9"/>
    </row>
    <row r="166" spans="1:19" ht="116.25" customHeight="1" x14ac:dyDescent="0.25">
      <c r="A166" s="16" t="s">
        <v>117</v>
      </c>
      <c r="B166" s="23">
        <v>0</v>
      </c>
      <c r="C166" s="24">
        <v>2</v>
      </c>
      <c r="D166" s="25">
        <v>0</v>
      </c>
      <c r="E166" s="25">
        <v>0</v>
      </c>
      <c r="F166" s="23">
        <v>0</v>
      </c>
      <c r="G166" s="25">
        <v>0</v>
      </c>
      <c r="H166" s="26">
        <v>0</v>
      </c>
      <c r="I166" s="23">
        <v>0</v>
      </c>
      <c r="J166" s="16" t="s">
        <v>118</v>
      </c>
      <c r="K166" s="68"/>
      <c r="L166" s="84">
        <f>SUM(L167,L194,L196,L200)</f>
        <v>1095527.5</v>
      </c>
      <c r="M166" s="84">
        <f t="shared" ref="M166:P166" si="37">SUM(M167,M194,M196,M200)</f>
        <v>502789.8000000001</v>
      </c>
      <c r="N166" s="84">
        <f t="shared" si="37"/>
        <v>1105408.6000000001</v>
      </c>
      <c r="O166" s="84">
        <f t="shared" si="37"/>
        <v>991953.4</v>
      </c>
      <c r="P166" s="84">
        <f t="shared" si="37"/>
        <v>948427.10000000009</v>
      </c>
      <c r="R166" s="9"/>
    </row>
    <row r="167" spans="1:19" ht="110.25" x14ac:dyDescent="0.25">
      <c r="A167" s="16" t="s">
        <v>118</v>
      </c>
      <c r="B167" s="23">
        <v>0</v>
      </c>
      <c r="C167" s="24">
        <v>2</v>
      </c>
      <c r="D167" s="25">
        <v>2</v>
      </c>
      <c r="E167" s="25">
        <v>0</v>
      </c>
      <c r="F167" s="23">
        <v>0</v>
      </c>
      <c r="G167" s="25">
        <v>0</v>
      </c>
      <c r="H167" s="26">
        <v>0</v>
      </c>
      <c r="I167" s="23">
        <v>0</v>
      </c>
      <c r="J167" s="16" t="s">
        <v>118</v>
      </c>
      <c r="K167" s="69"/>
      <c r="L167" s="46">
        <f>SUM(L168,L171,L180,L189,L192)</f>
        <v>1095527.5</v>
      </c>
      <c r="M167" s="46">
        <f t="shared" ref="M167:P167" si="38">SUM(M168,M171,M180,M189,M192)</f>
        <v>503301.90000000008</v>
      </c>
      <c r="N167" s="46">
        <f t="shared" si="38"/>
        <v>1105920.7000000002</v>
      </c>
      <c r="O167" s="46">
        <f t="shared" si="38"/>
        <v>984199.9</v>
      </c>
      <c r="P167" s="46">
        <f t="shared" si="38"/>
        <v>948427.10000000009</v>
      </c>
    </row>
    <row r="168" spans="1:19" ht="164.25" customHeight="1" x14ac:dyDescent="0.25">
      <c r="A168" s="76" t="s">
        <v>119</v>
      </c>
      <c r="B168" s="102">
        <v>905</v>
      </c>
      <c r="C168" s="103">
        <v>2</v>
      </c>
      <c r="D168" s="104">
        <v>2</v>
      </c>
      <c r="E168" s="104">
        <v>15</v>
      </c>
      <c r="F168" s="105">
        <v>0</v>
      </c>
      <c r="G168" s="104">
        <v>0</v>
      </c>
      <c r="H168" s="106">
        <v>0</v>
      </c>
      <c r="I168" s="105">
        <v>151</v>
      </c>
      <c r="J168" s="67" t="s">
        <v>183</v>
      </c>
      <c r="K168" s="47" t="s">
        <v>121</v>
      </c>
      <c r="L168" s="48">
        <f>SUM(L169:L170)</f>
        <v>155324</v>
      </c>
      <c r="M168" s="48">
        <f t="shared" ref="M168:P168" si="39">SUM(M169:M170)</f>
        <v>82325</v>
      </c>
      <c r="N168" s="48">
        <f t="shared" si="39"/>
        <v>155324</v>
      </c>
      <c r="O168" s="48">
        <f t="shared" si="39"/>
        <v>83707.399999999994</v>
      </c>
      <c r="P168" s="48">
        <f t="shared" si="39"/>
        <v>83599.3</v>
      </c>
    </row>
    <row r="169" spans="1:19" ht="110.25" x14ac:dyDescent="0.25">
      <c r="A169" s="16" t="s">
        <v>119</v>
      </c>
      <c r="B169" s="31">
        <v>905</v>
      </c>
      <c r="C169" s="49">
        <v>2</v>
      </c>
      <c r="D169" s="50">
        <v>2</v>
      </c>
      <c r="E169" s="50">
        <v>15</v>
      </c>
      <c r="F169" s="51">
        <v>1</v>
      </c>
      <c r="G169" s="50">
        <v>5</v>
      </c>
      <c r="H169" s="52">
        <v>0</v>
      </c>
      <c r="I169" s="31">
        <v>151</v>
      </c>
      <c r="J169" s="67" t="s">
        <v>183</v>
      </c>
      <c r="K169" s="47" t="s">
        <v>121</v>
      </c>
      <c r="L169" s="18">
        <v>133131.79999999999</v>
      </c>
      <c r="M169" s="53">
        <v>71226.8</v>
      </c>
      <c r="N169" s="53">
        <v>133131.79999999999</v>
      </c>
      <c r="O169" s="53">
        <v>83707.399999999994</v>
      </c>
      <c r="P169" s="53">
        <v>83599.3</v>
      </c>
      <c r="Q169" s="9"/>
    </row>
    <row r="170" spans="1:19" ht="110.25" x14ac:dyDescent="0.25">
      <c r="A170" s="16" t="s">
        <v>119</v>
      </c>
      <c r="B170" s="31">
        <v>905</v>
      </c>
      <c r="C170" s="49">
        <v>2</v>
      </c>
      <c r="D170" s="50">
        <v>2</v>
      </c>
      <c r="E170" s="50">
        <v>15</v>
      </c>
      <c r="F170" s="51">
        <v>2</v>
      </c>
      <c r="G170" s="50">
        <v>5</v>
      </c>
      <c r="H170" s="52">
        <v>0</v>
      </c>
      <c r="I170" s="31">
        <v>151</v>
      </c>
      <c r="J170" s="67" t="s">
        <v>183</v>
      </c>
      <c r="K170" s="47" t="s">
        <v>121</v>
      </c>
      <c r="L170" s="18">
        <v>22192.2</v>
      </c>
      <c r="M170" s="53">
        <v>11098.2</v>
      </c>
      <c r="N170" s="53">
        <v>22192.2</v>
      </c>
      <c r="O170" s="53">
        <v>0</v>
      </c>
      <c r="P170" s="53">
        <v>0</v>
      </c>
      <c r="Q170" s="9"/>
    </row>
    <row r="171" spans="1:19" ht="120" customHeight="1" x14ac:dyDescent="0.25">
      <c r="A171" s="16" t="s">
        <v>119</v>
      </c>
      <c r="B171" s="32">
        <v>0</v>
      </c>
      <c r="C171" s="33">
        <v>2</v>
      </c>
      <c r="D171" s="34">
        <v>2</v>
      </c>
      <c r="E171" s="34">
        <v>20</v>
      </c>
      <c r="F171" s="35">
        <v>0</v>
      </c>
      <c r="G171" s="34">
        <v>0</v>
      </c>
      <c r="H171" s="36">
        <v>0</v>
      </c>
      <c r="I171" s="32">
        <v>151</v>
      </c>
      <c r="J171" s="107" t="s">
        <v>230</v>
      </c>
      <c r="K171" s="37"/>
      <c r="L171" s="48">
        <f>SUM(L172:L179)</f>
        <v>104300.79999999999</v>
      </c>
      <c r="M171" s="48">
        <f t="shared" ref="M171:N171" si="40">SUM(M172:M179)</f>
        <v>27411.300000000003</v>
      </c>
      <c r="N171" s="48">
        <f t="shared" si="40"/>
        <v>112932</v>
      </c>
      <c r="O171" s="48">
        <f t="shared" ref="O171" si="41">SUM(O172:O179)</f>
        <v>63333.7</v>
      </c>
      <c r="P171" s="48">
        <f t="shared" ref="P171" si="42">SUM(P172:P179)</f>
        <v>15558</v>
      </c>
    </row>
    <row r="172" spans="1:19" ht="78.75" x14ac:dyDescent="0.25">
      <c r="A172" s="16" t="s">
        <v>119</v>
      </c>
      <c r="B172" s="22">
        <v>902</v>
      </c>
      <c r="C172" s="54">
        <v>2</v>
      </c>
      <c r="D172" s="55">
        <v>2</v>
      </c>
      <c r="E172" s="55">
        <v>25</v>
      </c>
      <c r="F172" s="22">
        <v>497</v>
      </c>
      <c r="G172" s="55">
        <v>5</v>
      </c>
      <c r="H172" s="56">
        <v>0</v>
      </c>
      <c r="I172" s="22">
        <v>151</v>
      </c>
      <c r="J172" s="67" t="s">
        <v>274</v>
      </c>
      <c r="K172" s="16" t="s">
        <v>134</v>
      </c>
      <c r="L172" s="57">
        <v>706.6</v>
      </c>
      <c r="M172" s="57">
        <v>706.6</v>
      </c>
      <c r="N172" s="86">
        <v>706.6</v>
      </c>
      <c r="O172" s="86">
        <v>0</v>
      </c>
      <c r="P172" s="86">
        <v>0</v>
      </c>
    </row>
    <row r="173" spans="1:19" ht="78.75" x14ac:dyDescent="0.25">
      <c r="A173" s="16" t="s">
        <v>119</v>
      </c>
      <c r="B173" s="22">
        <v>902</v>
      </c>
      <c r="C173" s="54">
        <v>2</v>
      </c>
      <c r="D173" s="55">
        <v>2</v>
      </c>
      <c r="E173" s="55">
        <v>29</v>
      </c>
      <c r="F173" s="22">
        <v>999</v>
      </c>
      <c r="G173" s="55">
        <v>5</v>
      </c>
      <c r="H173" s="56">
        <v>0</v>
      </c>
      <c r="I173" s="22">
        <v>151</v>
      </c>
      <c r="J173" s="67" t="s">
        <v>182</v>
      </c>
      <c r="K173" s="16" t="s">
        <v>134</v>
      </c>
      <c r="L173" s="57">
        <v>42335.4</v>
      </c>
      <c r="M173" s="57">
        <v>12988.1</v>
      </c>
      <c r="N173" s="86">
        <v>42335.4</v>
      </c>
      <c r="O173" s="86">
        <v>48000</v>
      </c>
      <c r="P173" s="86">
        <v>0</v>
      </c>
    </row>
    <row r="174" spans="1:19" ht="110.25" x14ac:dyDescent="0.25">
      <c r="A174" s="16" t="s">
        <v>119</v>
      </c>
      <c r="B174" s="31">
        <v>905</v>
      </c>
      <c r="C174" s="49">
        <v>2</v>
      </c>
      <c r="D174" s="50">
        <v>2</v>
      </c>
      <c r="E174" s="50">
        <v>29</v>
      </c>
      <c r="F174" s="51">
        <v>999</v>
      </c>
      <c r="G174" s="50">
        <v>5</v>
      </c>
      <c r="H174" s="52">
        <v>0</v>
      </c>
      <c r="I174" s="31">
        <v>151</v>
      </c>
      <c r="J174" s="67" t="s">
        <v>182</v>
      </c>
      <c r="K174" s="16" t="s">
        <v>121</v>
      </c>
      <c r="L174" s="53">
        <v>13396.4</v>
      </c>
      <c r="M174" s="53">
        <v>6977.1</v>
      </c>
      <c r="N174" s="53">
        <v>13501.6</v>
      </c>
      <c r="O174" s="53">
        <v>0</v>
      </c>
      <c r="P174" s="53">
        <v>0</v>
      </c>
    </row>
    <row r="175" spans="1:19" ht="157.5" x14ac:dyDescent="0.25">
      <c r="A175" s="16" t="s">
        <v>119</v>
      </c>
      <c r="B175" s="31">
        <v>925</v>
      </c>
      <c r="C175" s="58">
        <v>2</v>
      </c>
      <c r="D175" s="50">
        <v>2</v>
      </c>
      <c r="E175" s="50">
        <v>25</v>
      </c>
      <c r="F175" s="39">
        <v>97</v>
      </c>
      <c r="G175" s="50">
        <v>5</v>
      </c>
      <c r="H175" s="52">
        <v>0</v>
      </c>
      <c r="I175" s="31">
        <v>151</v>
      </c>
      <c r="J175" s="67" t="s">
        <v>267</v>
      </c>
      <c r="K175" s="70" t="s">
        <v>203</v>
      </c>
      <c r="L175" s="53">
        <v>7686.7</v>
      </c>
      <c r="M175" s="53">
        <v>0</v>
      </c>
      <c r="N175" s="53">
        <v>7686.7</v>
      </c>
      <c r="O175" s="53"/>
      <c r="P175" s="53"/>
    </row>
    <row r="176" spans="1:19" ht="94.5" x14ac:dyDescent="0.25">
      <c r="A176" s="16" t="s">
        <v>119</v>
      </c>
      <c r="B176" s="31">
        <v>926</v>
      </c>
      <c r="C176" s="58" t="s">
        <v>120</v>
      </c>
      <c r="D176" s="50">
        <v>2</v>
      </c>
      <c r="E176" s="50">
        <v>25</v>
      </c>
      <c r="F176" s="39">
        <v>519</v>
      </c>
      <c r="G176" s="50">
        <v>5</v>
      </c>
      <c r="H176" s="52">
        <v>0</v>
      </c>
      <c r="I176" s="31">
        <v>151</v>
      </c>
      <c r="J176" s="67" t="s">
        <v>268</v>
      </c>
      <c r="K176" s="70" t="s">
        <v>204</v>
      </c>
      <c r="L176" s="53">
        <v>1279</v>
      </c>
      <c r="M176" s="53">
        <v>59</v>
      </c>
      <c r="N176" s="53">
        <v>1279</v>
      </c>
      <c r="O176" s="53"/>
      <c r="P176" s="53"/>
    </row>
    <row r="177" spans="1:19" ht="141.75" x14ac:dyDescent="0.25">
      <c r="A177" s="16" t="s">
        <v>119</v>
      </c>
      <c r="B177" s="31">
        <v>929</v>
      </c>
      <c r="C177" s="58" t="s">
        <v>120</v>
      </c>
      <c r="D177" s="50">
        <v>2</v>
      </c>
      <c r="E177" s="50">
        <v>25</v>
      </c>
      <c r="F177" s="39">
        <v>27</v>
      </c>
      <c r="G177" s="50">
        <v>5</v>
      </c>
      <c r="H177" s="52">
        <v>0</v>
      </c>
      <c r="I177" s="31">
        <v>151</v>
      </c>
      <c r="J177" s="67" t="s">
        <v>273</v>
      </c>
      <c r="K177" s="65" t="s">
        <v>205</v>
      </c>
      <c r="L177" s="53">
        <v>1168.7</v>
      </c>
      <c r="M177" s="53">
        <v>0</v>
      </c>
      <c r="N177" s="53">
        <v>1168.7</v>
      </c>
      <c r="O177" s="53"/>
      <c r="P177" s="53"/>
    </row>
    <row r="178" spans="1:19" s="9" customFormat="1" ht="110.25" x14ac:dyDescent="0.25">
      <c r="A178" s="16" t="s">
        <v>119</v>
      </c>
      <c r="B178" s="31">
        <v>925</v>
      </c>
      <c r="C178" s="58">
        <v>2</v>
      </c>
      <c r="D178" s="50">
        <v>2</v>
      </c>
      <c r="E178" s="50">
        <v>29</v>
      </c>
      <c r="F178" s="39">
        <v>999</v>
      </c>
      <c r="G178" s="50">
        <v>5</v>
      </c>
      <c r="H178" s="52">
        <v>0</v>
      </c>
      <c r="I178" s="31">
        <v>151</v>
      </c>
      <c r="J178" s="67" t="s">
        <v>182</v>
      </c>
      <c r="K178" s="70" t="s">
        <v>203</v>
      </c>
      <c r="L178" s="53">
        <v>23441.599999999999</v>
      </c>
      <c r="M178" s="53">
        <v>602.5</v>
      </c>
      <c r="N178" s="53">
        <v>31967.599999999999</v>
      </c>
      <c r="O178" s="53">
        <v>1205</v>
      </c>
      <c r="P178" s="53">
        <v>1205</v>
      </c>
      <c r="Q178"/>
      <c r="R178"/>
      <c r="S178"/>
    </row>
    <row r="179" spans="1:19" s="9" customFormat="1" ht="94.5" x14ac:dyDescent="0.25">
      <c r="A179" s="16" t="s">
        <v>119</v>
      </c>
      <c r="B179" s="38">
        <v>926</v>
      </c>
      <c r="C179" s="12">
        <v>2</v>
      </c>
      <c r="D179" s="59">
        <v>2</v>
      </c>
      <c r="E179" s="59">
        <v>29</v>
      </c>
      <c r="F179" s="38">
        <v>999</v>
      </c>
      <c r="G179" s="59">
        <v>5</v>
      </c>
      <c r="H179" s="60">
        <v>0</v>
      </c>
      <c r="I179" s="38">
        <v>151</v>
      </c>
      <c r="J179" s="67" t="s">
        <v>182</v>
      </c>
      <c r="K179" s="70" t="s">
        <v>204</v>
      </c>
      <c r="L179" s="57">
        <v>14286.4</v>
      </c>
      <c r="M179" s="57">
        <v>6078</v>
      </c>
      <c r="N179" s="86">
        <v>14286.4</v>
      </c>
      <c r="O179" s="86">
        <v>14128.7</v>
      </c>
      <c r="P179" s="86">
        <v>14353</v>
      </c>
      <c r="Q179"/>
      <c r="R179"/>
    </row>
    <row r="180" spans="1:19" ht="78.75" x14ac:dyDescent="0.25">
      <c r="A180" s="16" t="s">
        <v>119</v>
      </c>
      <c r="B180" s="32">
        <v>0</v>
      </c>
      <c r="C180" s="40" t="s">
        <v>120</v>
      </c>
      <c r="D180" s="34">
        <v>2</v>
      </c>
      <c r="E180" s="34">
        <v>30</v>
      </c>
      <c r="F180" s="29">
        <v>0</v>
      </c>
      <c r="G180" s="34">
        <v>0</v>
      </c>
      <c r="H180" s="36">
        <v>0</v>
      </c>
      <c r="I180" s="32">
        <v>151</v>
      </c>
      <c r="J180" s="20" t="s">
        <v>231</v>
      </c>
      <c r="K180" s="41"/>
      <c r="L180" s="48">
        <f>SUM(L181:L188)</f>
        <v>828323.1</v>
      </c>
      <c r="M180" s="48">
        <f t="shared" ref="M180:P180" si="43">SUM(M181:M188)</f>
        <v>390152.00000000006</v>
      </c>
      <c r="N180" s="48">
        <f t="shared" si="43"/>
        <v>830085.20000000007</v>
      </c>
      <c r="O180" s="48">
        <f t="shared" si="43"/>
        <v>837158.8</v>
      </c>
      <c r="P180" s="48">
        <f t="shared" si="43"/>
        <v>849269.8</v>
      </c>
      <c r="Q180" s="9"/>
      <c r="R180" s="9"/>
      <c r="S180" s="9"/>
    </row>
    <row r="181" spans="1:19" ht="132.75" customHeight="1" x14ac:dyDescent="0.25">
      <c r="A181" s="16" t="s">
        <v>119</v>
      </c>
      <c r="B181" s="39">
        <v>902</v>
      </c>
      <c r="C181" s="18">
        <v>2</v>
      </c>
      <c r="D181" s="61">
        <v>2</v>
      </c>
      <c r="E181" s="61">
        <v>30</v>
      </c>
      <c r="F181" s="39">
        <v>24</v>
      </c>
      <c r="G181" s="61">
        <v>5</v>
      </c>
      <c r="H181" s="62">
        <v>0</v>
      </c>
      <c r="I181" s="39">
        <v>151</v>
      </c>
      <c r="J181" s="67" t="s">
        <v>180</v>
      </c>
      <c r="K181" s="41" t="s">
        <v>134</v>
      </c>
      <c r="L181" s="57">
        <v>103166.5</v>
      </c>
      <c r="M181" s="57">
        <v>38502.400000000001</v>
      </c>
      <c r="N181" s="86">
        <v>104908.3</v>
      </c>
      <c r="O181" s="86">
        <v>99306.5</v>
      </c>
      <c r="P181" s="86">
        <v>99594.5</v>
      </c>
    </row>
    <row r="182" spans="1:19" s="9" customFormat="1" ht="178.5" customHeight="1" x14ac:dyDescent="0.25">
      <c r="A182" s="16" t="s">
        <v>119</v>
      </c>
      <c r="B182" s="22">
        <v>902</v>
      </c>
      <c r="C182" s="54">
        <v>2</v>
      </c>
      <c r="D182" s="55">
        <v>2</v>
      </c>
      <c r="E182" s="55">
        <v>30</v>
      </c>
      <c r="F182" s="22">
        <v>27</v>
      </c>
      <c r="G182" s="55">
        <v>5</v>
      </c>
      <c r="H182" s="56">
        <v>0</v>
      </c>
      <c r="I182" s="22">
        <v>151</v>
      </c>
      <c r="J182" s="67" t="s">
        <v>181</v>
      </c>
      <c r="K182" s="41" t="s">
        <v>134</v>
      </c>
      <c r="L182" s="57">
        <v>95440.6</v>
      </c>
      <c r="M182" s="57">
        <v>45963.7</v>
      </c>
      <c r="N182" s="86">
        <v>95440.6</v>
      </c>
      <c r="O182" s="86">
        <v>103185.5</v>
      </c>
      <c r="P182" s="86">
        <v>108789.4</v>
      </c>
      <c r="R182"/>
      <c r="S182"/>
    </row>
    <row r="183" spans="1:19" ht="110.25" x14ac:dyDescent="0.25">
      <c r="A183" s="16" t="s">
        <v>119</v>
      </c>
      <c r="B183" s="22">
        <v>925</v>
      </c>
      <c r="C183" s="11">
        <v>2</v>
      </c>
      <c r="D183" s="55">
        <v>2</v>
      </c>
      <c r="E183" s="55">
        <v>30</v>
      </c>
      <c r="F183" s="22">
        <v>24</v>
      </c>
      <c r="G183" s="55">
        <v>5</v>
      </c>
      <c r="H183" s="56">
        <v>0</v>
      </c>
      <c r="I183" s="22">
        <v>151</v>
      </c>
      <c r="J183" s="67" t="s">
        <v>180</v>
      </c>
      <c r="K183" s="65" t="s">
        <v>203</v>
      </c>
      <c r="L183" s="57">
        <v>597955.4</v>
      </c>
      <c r="M183" s="57">
        <v>302269.3</v>
      </c>
      <c r="N183" s="86">
        <v>597955.4</v>
      </c>
      <c r="O183" s="86">
        <v>592733.4</v>
      </c>
      <c r="P183" s="86">
        <v>592997.4</v>
      </c>
    </row>
    <row r="184" spans="1:19" ht="295.5" customHeight="1" x14ac:dyDescent="0.25">
      <c r="A184" s="16" t="s">
        <v>119</v>
      </c>
      <c r="B184" s="31">
        <v>925</v>
      </c>
      <c r="C184" s="49">
        <v>2</v>
      </c>
      <c r="D184" s="50">
        <v>2</v>
      </c>
      <c r="E184" s="50">
        <v>30</v>
      </c>
      <c r="F184" s="51">
        <v>29</v>
      </c>
      <c r="G184" s="50">
        <v>5</v>
      </c>
      <c r="H184" s="52">
        <v>0</v>
      </c>
      <c r="I184" s="31">
        <v>151</v>
      </c>
      <c r="J184" s="67" t="s">
        <v>232</v>
      </c>
      <c r="K184" s="65" t="s">
        <v>203</v>
      </c>
      <c r="L184" s="57">
        <v>13068.9</v>
      </c>
      <c r="M184" s="57">
        <v>3120.8</v>
      </c>
      <c r="N184" s="86">
        <v>13120.8</v>
      </c>
      <c r="O184" s="86">
        <v>13068.9</v>
      </c>
      <c r="P184" s="86">
        <v>13068.9</v>
      </c>
    </row>
    <row r="185" spans="1:19" ht="94.5" x14ac:dyDescent="0.25">
      <c r="A185" s="16" t="s">
        <v>119</v>
      </c>
      <c r="B185" s="22">
        <v>926</v>
      </c>
      <c r="C185" s="63">
        <v>2</v>
      </c>
      <c r="D185" s="55">
        <v>2</v>
      </c>
      <c r="E185" s="55">
        <v>30</v>
      </c>
      <c r="F185" s="22">
        <v>24</v>
      </c>
      <c r="G185" s="55">
        <v>5</v>
      </c>
      <c r="H185" s="56">
        <v>0</v>
      </c>
      <c r="I185" s="22">
        <v>151</v>
      </c>
      <c r="J185" s="67" t="s">
        <v>180</v>
      </c>
      <c r="K185" s="70" t="s">
        <v>204</v>
      </c>
      <c r="L185" s="57">
        <v>108</v>
      </c>
      <c r="M185" s="57">
        <v>35.4</v>
      </c>
      <c r="N185" s="86">
        <v>84.4</v>
      </c>
      <c r="O185" s="86">
        <v>112</v>
      </c>
      <c r="P185" s="86">
        <v>116</v>
      </c>
    </row>
    <row r="186" spans="1:19" ht="141.75" x14ac:dyDescent="0.25">
      <c r="A186" s="16" t="s">
        <v>119</v>
      </c>
      <c r="B186" s="39">
        <v>929</v>
      </c>
      <c r="C186" s="18">
        <v>2</v>
      </c>
      <c r="D186" s="61">
        <v>2</v>
      </c>
      <c r="E186" s="61">
        <v>30</v>
      </c>
      <c r="F186" s="39">
        <v>24</v>
      </c>
      <c r="G186" s="61">
        <v>5</v>
      </c>
      <c r="H186" s="62">
        <v>0</v>
      </c>
      <c r="I186" s="39">
        <v>151</v>
      </c>
      <c r="J186" s="67" t="s">
        <v>180</v>
      </c>
      <c r="K186" s="65" t="s">
        <v>205</v>
      </c>
      <c r="L186" s="57">
        <v>187.5</v>
      </c>
      <c r="M186" s="57">
        <v>171.9</v>
      </c>
      <c r="N186" s="86">
        <v>187.5</v>
      </c>
      <c r="O186" s="86">
        <v>187.5</v>
      </c>
      <c r="P186" s="86">
        <v>187.5</v>
      </c>
    </row>
    <row r="187" spans="1:19" ht="192" customHeight="1" x14ac:dyDescent="0.25">
      <c r="A187" s="78" t="s">
        <v>119</v>
      </c>
      <c r="B187" s="79">
        <v>902</v>
      </c>
      <c r="C187" s="80">
        <v>2</v>
      </c>
      <c r="D187" s="81">
        <v>2</v>
      </c>
      <c r="E187" s="81">
        <v>35</v>
      </c>
      <c r="F187" s="79">
        <v>82</v>
      </c>
      <c r="G187" s="81">
        <v>5</v>
      </c>
      <c r="H187" s="82">
        <v>0</v>
      </c>
      <c r="I187" s="79">
        <v>151</v>
      </c>
      <c r="J187" s="75" t="s">
        <v>233</v>
      </c>
      <c r="K187" s="83" t="s">
        <v>134</v>
      </c>
      <c r="L187" s="57">
        <v>18299.7</v>
      </c>
      <c r="M187" s="57">
        <v>0</v>
      </c>
      <c r="N187" s="86">
        <v>18299.7</v>
      </c>
      <c r="O187" s="86">
        <v>28565</v>
      </c>
      <c r="P187" s="86">
        <v>34516.1</v>
      </c>
    </row>
    <row r="188" spans="1:19" ht="167.25" customHeight="1" x14ac:dyDescent="0.25">
      <c r="A188" s="78" t="s">
        <v>119</v>
      </c>
      <c r="B188" s="79">
        <v>902</v>
      </c>
      <c r="C188" s="80">
        <v>2</v>
      </c>
      <c r="D188" s="81">
        <v>2</v>
      </c>
      <c r="E188" s="81">
        <v>35</v>
      </c>
      <c r="F188" s="79">
        <v>120</v>
      </c>
      <c r="G188" s="81">
        <v>5</v>
      </c>
      <c r="H188" s="82">
        <v>0</v>
      </c>
      <c r="I188" s="79">
        <v>151</v>
      </c>
      <c r="J188" s="75" t="s">
        <v>234</v>
      </c>
      <c r="K188" s="83" t="s">
        <v>134</v>
      </c>
      <c r="L188" s="57">
        <v>96.5</v>
      </c>
      <c r="M188" s="57">
        <v>88.5</v>
      </c>
      <c r="N188" s="86">
        <v>88.5</v>
      </c>
      <c r="O188" s="86">
        <v>0</v>
      </c>
      <c r="P188" s="86">
        <v>0</v>
      </c>
    </row>
    <row r="189" spans="1:19" ht="173.25" x14ac:dyDescent="0.25">
      <c r="A189" s="16" t="s">
        <v>235</v>
      </c>
      <c r="B189" s="29">
        <v>0</v>
      </c>
      <c r="C189" s="27">
        <v>2</v>
      </c>
      <c r="D189" s="28">
        <v>2</v>
      </c>
      <c r="E189" s="28">
        <v>40</v>
      </c>
      <c r="F189" s="29">
        <v>0</v>
      </c>
      <c r="G189" s="28">
        <v>0</v>
      </c>
      <c r="H189" s="30">
        <v>0</v>
      </c>
      <c r="I189" s="29">
        <v>151</v>
      </c>
      <c r="J189" s="67" t="s">
        <v>179</v>
      </c>
      <c r="K189" s="47"/>
      <c r="L189" s="48">
        <f>SUM(L190:L191)</f>
        <v>7556.8</v>
      </c>
      <c r="M189" s="48">
        <f t="shared" ref="M189:N189" si="44">SUM(M190:M191)</f>
        <v>3390.9</v>
      </c>
      <c r="N189" s="48">
        <f t="shared" si="44"/>
        <v>7556.8</v>
      </c>
      <c r="O189" s="48">
        <f t="shared" ref="O189" si="45">SUM(O190:O191)</f>
        <v>0</v>
      </c>
      <c r="P189" s="48">
        <f t="shared" ref="P189" si="46">SUM(P190:P191)</f>
        <v>0</v>
      </c>
    </row>
    <row r="190" spans="1:19" ht="234" customHeight="1" x14ac:dyDescent="0.25">
      <c r="A190" s="16" t="s">
        <v>119</v>
      </c>
      <c r="B190" s="22">
        <v>902</v>
      </c>
      <c r="C190" s="54">
        <v>2</v>
      </c>
      <c r="D190" s="55">
        <v>2</v>
      </c>
      <c r="E190" s="55">
        <v>40</v>
      </c>
      <c r="F190" s="22">
        <v>14</v>
      </c>
      <c r="G190" s="55">
        <v>5</v>
      </c>
      <c r="H190" s="56">
        <v>0</v>
      </c>
      <c r="I190" s="22">
        <v>151</v>
      </c>
      <c r="J190" s="67" t="s">
        <v>179</v>
      </c>
      <c r="K190" s="41" t="s">
        <v>134</v>
      </c>
      <c r="L190" s="57">
        <v>7436.1</v>
      </c>
      <c r="M190" s="57">
        <v>3311.6</v>
      </c>
      <c r="N190" s="86">
        <v>7436.1</v>
      </c>
      <c r="O190" s="86">
        <v>0</v>
      </c>
      <c r="P190" s="86">
        <v>0</v>
      </c>
    </row>
    <row r="191" spans="1:19" ht="242.25" customHeight="1" x14ac:dyDescent="0.25">
      <c r="A191" s="16" t="s">
        <v>119</v>
      </c>
      <c r="B191" s="22">
        <v>910</v>
      </c>
      <c r="C191" s="54">
        <v>2</v>
      </c>
      <c r="D191" s="55">
        <v>2</v>
      </c>
      <c r="E191" s="55">
        <v>40</v>
      </c>
      <c r="F191" s="22">
        <v>14</v>
      </c>
      <c r="G191" s="55">
        <v>5</v>
      </c>
      <c r="H191" s="56">
        <v>0</v>
      </c>
      <c r="I191" s="22">
        <v>151</v>
      </c>
      <c r="J191" s="67" t="s">
        <v>179</v>
      </c>
      <c r="K191" s="64" t="s">
        <v>218</v>
      </c>
      <c r="L191" s="57">
        <v>120.7</v>
      </c>
      <c r="M191" s="57">
        <v>79.3</v>
      </c>
      <c r="N191" s="86">
        <v>120.7</v>
      </c>
      <c r="O191" s="86">
        <v>0</v>
      </c>
      <c r="P191" s="86">
        <v>0</v>
      </c>
    </row>
    <row r="192" spans="1:19" ht="78.75" x14ac:dyDescent="0.25">
      <c r="A192" s="16" t="s">
        <v>119</v>
      </c>
      <c r="B192" s="23">
        <v>902</v>
      </c>
      <c r="C192" s="24">
        <v>2</v>
      </c>
      <c r="D192" s="25">
        <v>2</v>
      </c>
      <c r="E192" s="25">
        <v>49</v>
      </c>
      <c r="F192" s="23">
        <v>0</v>
      </c>
      <c r="G192" s="25">
        <v>0</v>
      </c>
      <c r="H192" s="26">
        <v>0</v>
      </c>
      <c r="I192" s="23">
        <v>0</v>
      </c>
      <c r="J192" s="67"/>
      <c r="K192" s="41" t="s">
        <v>134</v>
      </c>
      <c r="L192" s="46">
        <f>SUM(L193)</f>
        <v>22.8</v>
      </c>
      <c r="M192" s="46">
        <f t="shared" ref="M192:N192" si="47">SUM(M193)</f>
        <v>22.7</v>
      </c>
      <c r="N192" s="85">
        <f t="shared" si="47"/>
        <v>22.7</v>
      </c>
      <c r="O192" s="85">
        <f t="shared" ref="O192" si="48">SUM(O193)</f>
        <v>0</v>
      </c>
      <c r="P192" s="85">
        <f t="shared" ref="P192" si="49">SUM(P193)</f>
        <v>0</v>
      </c>
    </row>
    <row r="193" spans="1:16" ht="78.75" x14ac:dyDescent="0.25">
      <c r="A193" s="16" t="s">
        <v>119</v>
      </c>
      <c r="B193" s="22">
        <v>902</v>
      </c>
      <c r="C193" s="54">
        <v>2</v>
      </c>
      <c r="D193" s="55">
        <v>2</v>
      </c>
      <c r="E193" s="55">
        <v>49</v>
      </c>
      <c r="F193" s="22">
        <v>999</v>
      </c>
      <c r="G193" s="55">
        <v>5</v>
      </c>
      <c r="H193" s="56">
        <v>0</v>
      </c>
      <c r="I193" s="22">
        <v>151</v>
      </c>
      <c r="J193" s="67" t="s">
        <v>236</v>
      </c>
      <c r="K193" s="41" t="s">
        <v>134</v>
      </c>
      <c r="L193" s="57">
        <v>22.8</v>
      </c>
      <c r="M193" s="57">
        <v>22.7</v>
      </c>
      <c r="N193" s="86">
        <v>22.7</v>
      </c>
      <c r="O193" s="86">
        <v>0</v>
      </c>
      <c r="P193" s="86">
        <v>0</v>
      </c>
    </row>
    <row r="194" spans="1:16" ht="78.75" x14ac:dyDescent="0.25">
      <c r="A194" s="16" t="s">
        <v>119</v>
      </c>
      <c r="B194" s="32">
        <v>0</v>
      </c>
      <c r="C194" s="40">
        <v>2</v>
      </c>
      <c r="D194" s="34">
        <v>7</v>
      </c>
      <c r="E194" s="34">
        <v>0</v>
      </c>
      <c r="F194" s="29">
        <v>0</v>
      </c>
      <c r="G194" s="34">
        <v>0</v>
      </c>
      <c r="H194" s="36">
        <v>0</v>
      </c>
      <c r="I194" s="32">
        <v>0</v>
      </c>
      <c r="J194" s="67" t="s">
        <v>178</v>
      </c>
      <c r="K194" s="16"/>
      <c r="L194" s="48">
        <f>SUM(L195)</f>
        <v>0</v>
      </c>
      <c r="M194" s="48">
        <f t="shared" ref="M194:N194" si="50">SUM(M195)</f>
        <v>0</v>
      </c>
      <c r="N194" s="48">
        <f t="shared" si="50"/>
        <v>0</v>
      </c>
      <c r="O194" s="48">
        <f t="shared" ref="O194" si="51">SUM(O195)</f>
        <v>7753.5</v>
      </c>
      <c r="P194" s="48">
        <f t="shared" ref="P194" si="52">SUM(P195)</f>
        <v>0</v>
      </c>
    </row>
    <row r="195" spans="1:16" ht="78.75" x14ac:dyDescent="0.25">
      <c r="A195" s="16" t="s">
        <v>119</v>
      </c>
      <c r="B195" s="22">
        <v>902</v>
      </c>
      <c r="C195" s="54">
        <v>2</v>
      </c>
      <c r="D195" s="55">
        <v>7</v>
      </c>
      <c r="E195" s="55">
        <v>5</v>
      </c>
      <c r="F195" s="22">
        <v>30</v>
      </c>
      <c r="G195" s="55">
        <v>5</v>
      </c>
      <c r="H195" s="56">
        <v>0</v>
      </c>
      <c r="I195" s="22">
        <v>180</v>
      </c>
      <c r="J195" s="67" t="s">
        <v>178</v>
      </c>
      <c r="K195" s="41" t="s">
        <v>134</v>
      </c>
      <c r="L195" s="53">
        <v>0</v>
      </c>
      <c r="M195" s="53">
        <v>0</v>
      </c>
      <c r="N195" s="53">
        <v>0</v>
      </c>
      <c r="O195" s="53">
        <v>7753.5</v>
      </c>
      <c r="P195" s="53">
        <v>0</v>
      </c>
    </row>
    <row r="196" spans="1:16" ht="99.75" customHeight="1" x14ac:dyDescent="0.25">
      <c r="A196" s="16" t="s">
        <v>119</v>
      </c>
      <c r="B196" s="23">
        <v>0</v>
      </c>
      <c r="C196" s="24">
        <v>2</v>
      </c>
      <c r="D196" s="25">
        <v>18</v>
      </c>
      <c r="E196" s="25">
        <v>0</v>
      </c>
      <c r="F196" s="23">
        <v>0</v>
      </c>
      <c r="G196" s="25">
        <v>0</v>
      </c>
      <c r="H196" s="26">
        <v>0</v>
      </c>
      <c r="I196" s="23">
        <v>0</v>
      </c>
      <c r="J196" s="67" t="s">
        <v>237</v>
      </c>
      <c r="K196" s="16"/>
      <c r="L196" s="128">
        <f t="shared" ref="L196" si="53">SUM(L197:L199)</f>
        <v>0</v>
      </c>
      <c r="M196" s="128">
        <f>SUM(M197:M199)</f>
        <v>940.49999999999989</v>
      </c>
      <c r="N196" s="128">
        <f t="shared" ref="N196:P196" si="54">SUM(N197:N199)</f>
        <v>940.49999999999989</v>
      </c>
      <c r="O196" s="128">
        <f t="shared" si="54"/>
        <v>0</v>
      </c>
      <c r="P196" s="128">
        <f t="shared" si="54"/>
        <v>0</v>
      </c>
    </row>
    <row r="197" spans="1:16" ht="190.5" customHeight="1" x14ac:dyDescent="0.25">
      <c r="A197" s="16" t="s">
        <v>119</v>
      </c>
      <c r="B197" s="22">
        <v>902</v>
      </c>
      <c r="C197" s="54">
        <v>2</v>
      </c>
      <c r="D197" s="55">
        <v>18</v>
      </c>
      <c r="E197" s="55">
        <v>5</v>
      </c>
      <c r="F197" s="22">
        <v>10</v>
      </c>
      <c r="G197" s="55">
        <v>5</v>
      </c>
      <c r="H197" s="56">
        <v>0</v>
      </c>
      <c r="I197" s="22">
        <v>0</v>
      </c>
      <c r="J197" s="67" t="s">
        <v>238</v>
      </c>
      <c r="K197" s="41" t="s">
        <v>134</v>
      </c>
      <c r="L197" s="53">
        <v>0</v>
      </c>
      <c r="M197" s="53">
        <v>40.299999999999997</v>
      </c>
      <c r="N197" s="53">
        <v>40.299999999999997</v>
      </c>
      <c r="O197" s="53">
        <v>0</v>
      </c>
      <c r="P197" s="53">
        <v>0</v>
      </c>
    </row>
    <row r="198" spans="1:16" ht="141.75" x14ac:dyDescent="0.25">
      <c r="A198" s="16" t="s">
        <v>119</v>
      </c>
      <c r="B198" s="31">
        <v>925</v>
      </c>
      <c r="C198" s="49">
        <v>2</v>
      </c>
      <c r="D198" s="50">
        <v>18</v>
      </c>
      <c r="E198" s="50">
        <v>5</v>
      </c>
      <c r="F198" s="51">
        <v>10</v>
      </c>
      <c r="G198" s="50">
        <v>5</v>
      </c>
      <c r="H198" s="52">
        <v>200</v>
      </c>
      <c r="I198" s="31">
        <v>180</v>
      </c>
      <c r="J198" s="67" t="s">
        <v>238</v>
      </c>
      <c r="K198" s="65" t="s">
        <v>203</v>
      </c>
      <c r="L198" s="57">
        <v>0</v>
      </c>
      <c r="M198" s="57">
        <v>865.9</v>
      </c>
      <c r="N198" s="86">
        <v>865.9</v>
      </c>
      <c r="O198" s="86">
        <v>0</v>
      </c>
      <c r="P198" s="86">
        <v>0</v>
      </c>
    </row>
    <row r="199" spans="1:16" ht="141.75" x14ac:dyDescent="0.25">
      <c r="A199" s="16" t="s">
        <v>119</v>
      </c>
      <c r="B199" s="31">
        <v>925</v>
      </c>
      <c r="C199" s="49">
        <v>2</v>
      </c>
      <c r="D199" s="50">
        <v>18</v>
      </c>
      <c r="E199" s="50">
        <v>5</v>
      </c>
      <c r="F199" s="51">
        <v>20</v>
      </c>
      <c r="G199" s="50">
        <v>5</v>
      </c>
      <c r="H199" s="52">
        <v>200</v>
      </c>
      <c r="I199" s="31">
        <v>180</v>
      </c>
      <c r="J199" s="67" t="s">
        <v>238</v>
      </c>
      <c r="K199" s="65" t="s">
        <v>203</v>
      </c>
      <c r="L199" s="57">
        <v>0</v>
      </c>
      <c r="M199" s="57">
        <v>34.299999999999997</v>
      </c>
      <c r="N199" s="86">
        <v>34.299999999999997</v>
      </c>
      <c r="O199" s="86"/>
      <c r="P199" s="86"/>
    </row>
    <row r="200" spans="1:16" ht="126" x14ac:dyDescent="0.25">
      <c r="A200" s="20" t="s">
        <v>119</v>
      </c>
      <c r="B200" s="23">
        <v>0</v>
      </c>
      <c r="C200" s="24">
        <v>2</v>
      </c>
      <c r="D200" s="25">
        <v>19</v>
      </c>
      <c r="E200" s="25">
        <v>0</v>
      </c>
      <c r="F200" s="23">
        <v>0</v>
      </c>
      <c r="G200" s="25">
        <v>0</v>
      </c>
      <c r="H200" s="26">
        <v>0</v>
      </c>
      <c r="I200" s="23">
        <v>151</v>
      </c>
      <c r="J200" s="72" t="s">
        <v>177</v>
      </c>
      <c r="K200" s="16"/>
      <c r="L200" s="77">
        <f t="shared" ref="L200" si="55">SUM(L201,L202)</f>
        <v>0</v>
      </c>
      <c r="M200" s="77">
        <f>SUM(M201,M202)</f>
        <v>-1452.6</v>
      </c>
      <c r="N200" s="77">
        <f t="shared" ref="N200:O200" si="56">SUM(N201,N202)</f>
        <v>-1452.6</v>
      </c>
      <c r="O200" s="77">
        <f t="shared" si="56"/>
        <v>0</v>
      </c>
      <c r="P200" s="77">
        <f>SUM(P201,P202)</f>
        <v>0</v>
      </c>
    </row>
    <row r="201" spans="1:16" ht="192" customHeight="1" x14ac:dyDescent="0.25">
      <c r="A201" s="16" t="s">
        <v>119</v>
      </c>
      <c r="B201" s="22">
        <v>902</v>
      </c>
      <c r="C201" s="54">
        <v>2</v>
      </c>
      <c r="D201" s="55">
        <v>19</v>
      </c>
      <c r="E201" s="55">
        <v>60</v>
      </c>
      <c r="F201" s="22">
        <v>10</v>
      </c>
      <c r="G201" s="55">
        <v>5</v>
      </c>
      <c r="H201" s="56">
        <v>0</v>
      </c>
      <c r="I201" s="22">
        <v>151</v>
      </c>
      <c r="J201" s="75" t="s">
        <v>239</v>
      </c>
      <c r="K201" s="41" t="s">
        <v>134</v>
      </c>
      <c r="L201" s="53">
        <v>0</v>
      </c>
      <c r="M201" s="53">
        <v>-155</v>
      </c>
      <c r="N201" s="53">
        <v>-155</v>
      </c>
      <c r="O201" s="53">
        <v>0</v>
      </c>
      <c r="P201" s="53">
        <v>0</v>
      </c>
    </row>
    <row r="202" spans="1:16" ht="222" customHeight="1" x14ac:dyDescent="0.25">
      <c r="A202" s="16" t="s">
        <v>119</v>
      </c>
      <c r="B202" s="22">
        <v>925</v>
      </c>
      <c r="C202" s="54">
        <v>2</v>
      </c>
      <c r="D202" s="55">
        <v>19</v>
      </c>
      <c r="E202" s="55">
        <v>60</v>
      </c>
      <c r="F202" s="22">
        <v>10</v>
      </c>
      <c r="G202" s="55">
        <v>5</v>
      </c>
      <c r="H202" s="56">
        <v>0</v>
      </c>
      <c r="I202" s="22">
        <v>151</v>
      </c>
      <c r="J202" s="67" t="s">
        <v>239</v>
      </c>
      <c r="K202" s="70" t="s">
        <v>203</v>
      </c>
      <c r="L202" s="53">
        <v>0</v>
      </c>
      <c r="M202" s="53">
        <v>-1297.5999999999999</v>
      </c>
      <c r="N202" s="53">
        <v>-1297.5999999999999</v>
      </c>
      <c r="O202" s="53">
        <v>0</v>
      </c>
      <c r="P202" s="53">
        <v>0</v>
      </c>
    </row>
    <row r="205" spans="1:16" x14ac:dyDescent="0.25">
      <c r="A205" s="117" t="s">
        <v>240</v>
      </c>
      <c r="B205" s="117"/>
      <c r="C205" s="117"/>
    </row>
    <row r="206" spans="1:16" ht="20.25" x14ac:dyDescent="0.3">
      <c r="A206" s="117"/>
      <c r="B206" s="117"/>
      <c r="C206" s="117"/>
      <c r="L206" s="108" t="s">
        <v>241</v>
      </c>
    </row>
    <row r="207" spans="1:16" ht="18.75" x14ac:dyDescent="0.3">
      <c r="A207" s="117"/>
      <c r="B207" s="117"/>
      <c r="C207" s="117"/>
      <c r="M207" s="118"/>
      <c r="N207" s="118"/>
    </row>
    <row r="208" spans="1:16" ht="18.75" x14ac:dyDescent="0.3">
      <c r="A208" s="5"/>
      <c r="B208" s="10"/>
      <c r="C208" s="10"/>
      <c r="L208" s="10"/>
    </row>
    <row r="209" spans="1:14" ht="18.75" x14ac:dyDescent="0.3">
      <c r="A209" s="5"/>
      <c r="B209" s="10"/>
      <c r="C209" s="10"/>
      <c r="L209" s="10"/>
    </row>
    <row r="210" spans="1:14" ht="18.75" x14ac:dyDescent="0.3">
      <c r="A210" s="119"/>
      <c r="B210" s="119"/>
      <c r="C210" s="119"/>
      <c r="L210" s="10"/>
    </row>
    <row r="211" spans="1:14" ht="18.75" x14ac:dyDescent="0.3">
      <c r="A211" s="119"/>
      <c r="B211" s="119"/>
      <c r="C211" s="119"/>
      <c r="L211" s="10"/>
    </row>
    <row r="212" spans="1:14" ht="18.75" x14ac:dyDescent="0.3">
      <c r="A212" s="119"/>
      <c r="B212" s="119"/>
      <c r="C212" s="119"/>
      <c r="L212" s="10"/>
    </row>
    <row r="213" spans="1:14" ht="18.75" x14ac:dyDescent="0.3">
      <c r="A213" s="119"/>
      <c r="B213" s="119"/>
      <c r="C213" s="119"/>
      <c r="L213" s="10"/>
    </row>
    <row r="214" spans="1:14" ht="18.75" x14ac:dyDescent="0.3">
      <c r="A214" s="119"/>
      <c r="B214" s="119"/>
      <c r="C214" s="119"/>
      <c r="M214" s="118"/>
      <c r="N214" s="118"/>
    </row>
    <row r="215" spans="1:14" x14ac:dyDescent="0.25">
      <c r="A215" s="119"/>
      <c r="B215" s="119"/>
      <c r="C215" s="119"/>
    </row>
  </sheetData>
  <autoFilter ref="A11:P20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9">
    <mergeCell ref="D2:M2"/>
    <mergeCell ref="H4:J4"/>
    <mergeCell ref="A6:C6"/>
    <mergeCell ref="A11:A13"/>
    <mergeCell ref="B11:I11"/>
    <mergeCell ref="J11:J13"/>
    <mergeCell ref="K11:K13"/>
    <mergeCell ref="L11:L13"/>
    <mergeCell ref="M11:M13"/>
    <mergeCell ref="O11:O13"/>
    <mergeCell ref="P11:P13"/>
    <mergeCell ref="B12:B13"/>
    <mergeCell ref="C12:G12"/>
    <mergeCell ref="H12:I12"/>
    <mergeCell ref="A205:C207"/>
    <mergeCell ref="M207:N207"/>
    <mergeCell ref="A210:C215"/>
    <mergeCell ref="M214:N214"/>
    <mergeCell ref="N11:N13"/>
  </mergeCells>
  <pageMargins left="0.23622047244094491" right="0.27559055118110237" top="0.39370078740157483" bottom="0.19685039370078741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готовый 1 и 2</vt:lpstr>
      <vt:lpstr>'готовый 1 и 2'!Заголовки_для_печати</vt:lpstr>
      <vt:lpstr>'готовый 1 и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Яна Я.И.. Мирошниченко</cp:lastModifiedBy>
  <cp:lastPrinted>2017-12-27T12:22:02Z</cp:lastPrinted>
  <dcterms:created xsi:type="dcterms:W3CDTF">2016-10-20T11:21:30Z</dcterms:created>
  <dcterms:modified xsi:type="dcterms:W3CDTF">2018-07-16T13:32:05Z</dcterms:modified>
</cp:coreProperties>
</file>